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8370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<sst xmlns="http://schemas.openxmlformats.org/spreadsheetml/2006/main" count="218" uniqueCount="108">
  <si>
    <t>Comparison of 2nd &amp; 3rd Weights</t>
  </si>
  <si>
    <t>Model:</t>
  </si>
  <si>
    <t>XT32</t>
  </si>
  <si>
    <t>Wheel Base:</t>
  </si>
  <si>
    <t>Item</t>
  </si>
  <si>
    <t>Description</t>
  </si>
  <si>
    <t>Total</t>
  </si>
  <si>
    <t>Front</t>
  </si>
  <si>
    <t>Rear</t>
  </si>
  <si>
    <t>C.G.</t>
  </si>
  <si>
    <t>(lbs)</t>
  </si>
  <si>
    <t>(in)</t>
  </si>
  <si>
    <t>Scale Weight 6/9/97</t>
  </si>
  <si>
    <t>Less Fuel - 3/8 Tank (26 Gal)</t>
  </si>
  <si>
    <t>Hyd Tank</t>
  </si>
  <si>
    <t>Hyd Oil - Pump (100 gal)</t>
  </si>
  <si>
    <t>Hyd Oil - Boom (80 gal)</t>
  </si>
  <si>
    <t>O/R Pad holders - Front</t>
  </si>
  <si>
    <t>O/R Pad Holders - Rear</t>
  </si>
  <si>
    <t>Pads &amp; Drive shaft in hopper</t>
  </si>
  <si>
    <t>Rack</t>
  </si>
  <si>
    <t>Hydraulics &amp; Hoses</t>
  </si>
  <si>
    <t>Control Box</t>
  </si>
  <si>
    <t>End Hose &amp; Reducer</t>
  </si>
  <si>
    <t>Paint</t>
  </si>
  <si>
    <t>Boom Pipe on O/R</t>
  </si>
  <si>
    <t>Total:</t>
  </si>
  <si>
    <t>3rd Weight - 8/13/97</t>
  </si>
  <si>
    <t>Difference</t>
  </si>
  <si>
    <t>Canada Scale Weight Comparisons</t>
  </si>
  <si>
    <t>Scale Weight - 8/15/97 - Fully loaded</t>
  </si>
  <si>
    <t>Less 1 man in cab</t>
  </si>
  <si>
    <t>Less 1/2 tank fuel (36 gal)</t>
  </si>
  <si>
    <t>Less Rear tank water (150 gal)</t>
  </si>
  <si>
    <t>Less Front tank water (125 gal)</t>
  </si>
  <si>
    <t>Less Deck hoses</t>
  </si>
  <si>
    <t>Add Rear O/R pads</t>
  </si>
  <si>
    <t>Scale Weight - 8/19/97 - Empty</t>
  </si>
  <si>
    <t>Add Front tank water (125 gal)</t>
  </si>
  <si>
    <t>Add Deck Hoses</t>
  </si>
  <si>
    <t>Scale Weight - 8/19/97 - Partial</t>
  </si>
  <si>
    <t>Capacity:</t>
  </si>
  <si>
    <t>Weight reduction-</t>
  </si>
  <si>
    <t xml:space="preserve">  Remove rear water tank, remove torsion bar,</t>
  </si>
  <si>
    <t xml:space="preserve">  Alum rear wheels, remove spare boom pipe,</t>
  </si>
  <si>
    <t xml:space="preserve">  Move rear O/R pads</t>
  </si>
  <si>
    <t>Scale Weight - 8/19/97 - Tanks Empty</t>
  </si>
  <si>
    <t>Full Fuel - 1/2 Tank - 36 gal</t>
  </si>
  <si>
    <t>Less Rear water tank</t>
  </si>
  <si>
    <t>Control box support &amp; Decking</t>
  </si>
  <si>
    <t>Add water pump</t>
  </si>
  <si>
    <t>Less axle torsion bar</t>
  </si>
  <si>
    <t>Aluminum rear wheels</t>
  </si>
  <si>
    <t>Less boom pipe on O/R</t>
  </si>
  <si>
    <t>Less Rear O/R pads &amp; holders</t>
  </si>
  <si>
    <t>Add 2nd Front O/R pads &amp; holders</t>
  </si>
  <si>
    <t>Change splash guard to Aluminum</t>
  </si>
  <si>
    <t>Change fenders to Aluminum</t>
  </si>
  <si>
    <t>Add spare water tank</t>
  </si>
  <si>
    <t>Unloaded Total:</t>
  </si>
  <si>
    <t>Deck Hoses</t>
  </si>
  <si>
    <t>Front tank water (125 gal)</t>
  </si>
  <si>
    <t>Spare tank water (100 gal)</t>
  </si>
  <si>
    <t>Loaded Total:</t>
  </si>
  <si>
    <t>Required Capacity:</t>
  </si>
  <si>
    <t xml:space="preserve">  Move Boom &amp; pedestal 12" forward</t>
  </si>
  <si>
    <t>Less Boom</t>
  </si>
  <si>
    <t>Add boom 12" forward</t>
  </si>
  <si>
    <t>Less Pump Hyd tank w/ oil (100 gal)</t>
  </si>
  <si>
    <t>Pump Hyd tank 12" forward</t>
  </si>
  <si>
    <t>Less Boom Hyd tank oil (75 gal)</t>
  </si>
  <si>
    <t>Boom Hyd tank oil 12" forward</t>
  </si>
  <si>
    <t>Less Front water tank</t>
  </si>
  <si>
    <t>Front water tank 12" Forward</t>
  </si>
  <si>
    <t>Rear tank water (150 gal)</t>
  </si>
  <si>
    <t xml:space="preserve">  Move entire unit 12" forward</t>
  </si>
  <si>
    <t xml:space="preserve">  Delete 2 x 4 spacer tubes</t>
  </si>
  <si>
    <t>Less chassis</t>
  </si>
  <si>
    <t>Unit - pump, boom, subframe</t>
  </si>
  <si>
    <t>Chassis</t>
  </si>
  <si>
    <t>Unit 12" forward</t>
  </si>
  <si>
    <t>Less spacer tubes</t>
  </si>
  <si>
    <t>Less torsion bar</t>
  </si>
  <si>
    <t>Weight Calculation for STANDARD Machine</t>
  </si>
  <si>
    <t>Scale Weight - 8/19/97 - Water tanks empty,</t>
  </si>
  <si>
    <t xml:space="preserve">  Fuel - 1/2 tank, Driver</t>
  </si>
  <si>
    <t>Less Chassis w/ 1/2 tank fuel &amp; Driver</t>
  </si>
  <si>
    <t>Unit</t>
  </si>
  <si>
    <t>Less rear water tank</t>
  </si>
  <si>
    <t>Less boom pipe on outrigger</t>
  </si>
  <si>
    <t>Unit - Pump, Boom &amp; Subframe</t>
  </si>
  <si>
    <t>Less rear torsion bar</t>
  </si>
  <si>
    <t>Chassis - w/ 1/2 Tank Fuel &amp; Driver</t>
  </si>
  <si>
    <t>Unloaded Total</t>
  </si>
  <si>
    <t>Front tank water (130 gal)</t>
  </si>
  <si>
    <t>1/2 Tank fuel (35 gal)</t>
  </si>
  <si>
    <t>Loaded Total</t>
  </si>
  <si>
    <t>Axle Capacity:</t>
  </si>
  <si>
    <t>Canadian Capacity:</t>
  </si>
  <si>
    <t>97-162-XT32</t>
  </si>
  <si>
    <t>Weight Calculation</t>
  </si>
  <si>
    <t xml:space="preserve">  After Rebuild</t>
  </si>
  <si>
    <t>Scale Weight - 4/29/98</t>
  </si>
  <si>
    <t>Full Fuel - 1/3 Tank - 24 gal</t>
  </si>
  <si>
    <t>Driver</t>
  </si>
  <si>
    <t>9100 Kg</t>
  </si>
  <si>
    <t>17000 Kg</t>
  </si>
  <si>
    <t>26100 Kg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</si>
</sst>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workbookViewId="0" topLeftCell="A54">
      <selection activeCell="G73" sqref="G73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2:6" ht="15.75" customHeight="1">
      <c r="B1" t="s">
        <v>0</v>
      </c>
      <c r="D1" s="6" t="s">
        <v>1</v>
      </c>
      <c r="E1" t="s">
        <v>2</v>
      </c>
      <c r="F1"/>
    </row>
    <row r="2" ht="15.75" customHeight="1">
      <c r="D2" s="7"/>
    </row>
    <row r="3" spans="4:5" ht="15.75" customHeight="1">
      <c r="D3" s="4" t="s">
        <v>3</v>
      </c>
      <c r="E3" s="2">
        <v>197</v>
      </c>
    </row>
    <row r="4" ht="15.75" customHeight="1"/>
    <row r="5" spans="1:6" ht="15.75" customHeight="1">
      <c r="A5" s="3" t="s">
        <v>4</v>
      </c>
      <c r="B5" s="1" t="s">
        <v>5</v>
      </c>
      <c r="C5" s="3" t="s">
        <v>6</v>
      </c>
      <c r="D5" s="3" t="s">
        <v>7</v>
      </c>
      <c r="E5" s="3" t="s">
        <v>8</v>
      </c>
      <c r="F5" s="2" t="s">
        <v>9</v>
      </c>
    </row>
    <row r="6" spans="3:6" ht="15.75" customHeight="1">
      <c r="C6" s="3" t="s">
        <v>10</v>
      </c>
      <c r="D6" s="3" t="s">
        <v>10</v>
      </c>
      <c r="E6" s="3" t="s">
        <v>10</v>
      </c>
      <c r="F6" s="2" t="s">
        <v>11</v>
      </c>
    </row>
    <row r="7" ht="15.75" customHeight="1"/>
    <row r="8" spans="1:6" ht="15.75" customHeight="1">
      <c r="A8" s="3">
        <v>1</v>
      </c>
      <c r="B8" t="s">
        <v>12</v>
      </c>
      <c r="C8" s="3">
        <v>49780</v>
      </c>
      <c r="D8" s="3">
        <f aca="true" t="shared" si="0" ref="D8:D32">C8*F8/$E$3</f>
        <v>14680.046192893402</v>
      </c>
      <c r="E8" s="3">
        <f>C8-D8</f>
        <v>35099.9538071066</v>
      </c>
      <c r="F8" s="2">
        <v>58.095</v>
      </c>
    </row>
    <row r="9" spans="1:6" ht="15.75" customHeight="1">
      <c r="A9" s="3">
        <v>2</v>
      </c>
      <c r="C9" s="3">
        <v>0</v>
      </c>
      <c r="D9" s="3">
        <f t="shared" si="0"/>
        <v>0</v>
      </c>
      <c r="E9" s="3">
        <f aca="true" t="shared" si="1" ref="E9:E24">C9-D9</f>
        <v>0</v>
      </c>
      <c r="F9" s="2">
        <v>0</v>
      </c>
    </row>
    <row r="10" spans="1:6" ht="15.75" customHeight="1">
      <c r="A10" s="3">
        <v>3</v>
      </c>
      <c r="B10" t="s">
        <v>13</v>
      </c>
      <c r="C10" s="3">
        <v>-200</v>
      </c>
      <c r="D10" s="3">
        <f t="shared" si="0"/>
        <v>-72.08121827411168</v>
      </c>
      <c r="E10" s="3">
        <f t="shared" si="1"/>
        <v>-127.91878172588832</v>
      </c>
      <c r="F10" s="2">
        <v>71</v>
      </c>
    </row>
    <row r="11" spans="1:6" ht="15.75" customHeight="1">
      <c r="A11" s="3">
        <v>4</v>
      </c>
      <c r="B11" t="s">
        <v>14</v>
      </c>
      <c r="C11" s="3">
        <v>300</v>
      </c>
      <c r="D11" s="3">
        <f t="shared" si="0"/>
        <v>201.01522842639594</v>
      </c>
      <c r="E11" s="3">
        <f t="shared" si="1"/>
        <v>98.98477157360406</v>
      </c>
      <c r="F11" s="2">
        <v>132</v>
      </c>
    </row>
    <row r="12" spans="1:6" ht="15.75" customHeight="1">
      <c r="A12" s="3">
        <v>5</v>
      </c>
      <c r="B12" s="8" t="s">
        <v>15</v>
      </c>
      <c r="C12" s="3">
        <v>750</v>
      </c>
      <c r="D12" s="3">
        <f t="shared" si="0"/>
        <v>502.53807106598987</v>
      </c>
      <c r="E12" s="3">
        <f t="shared" si="1"/>
        <v>247.46192893401013</v>
      </c>
      <c r="F12" s="2">
        <v>132</v>
      </c>
    </row>
    <row r="13" spans="1:6" ht="15.75" customHeight="1">
      <c r="A13" s="3">
        <v>6</v>
      </c>
      <c r="B13" t="s">
        <v>16</v>
      </c>
      <c r="C13" s="3">
        <v>600</v>
      </c>
      <c r="D13" s="3">
        <f t="shared" si="0"/>
        <v>438.5786802030457</v>
      </c>
      <c r="E13" s="3">
        <f t="shared" si="1"/>
        <v>161.42131979695432</v>
      </c>
      <c r="F13" s="2">
        <v>144</v>
      </c>
    </row>
    <row r="14" spans="1:6" ht="15.75" customHeight="1">
      <c r="A14" s="3">
        <v>7</v>
      </c>
      <c r="B14" t="s">
        <v>17</v>
      </c>
      <c r="C14" s="3">
        <v>60</v>
      </c>
      <c r="D14" s="3">
        <f t="shared" si="0"/>
        <v>47.51269035532995</v>
      </c>
      <c r="E14" s="3">
        <f t="shared" si="1"/>
        <v>12.487309644670049</v>
      </c>
      <c r="F14" s="2">
        <v>156</v>
      </c>
    </row>
    <row r="15" spans="1:6" ht="15.75" customHeight="1">
      <c r="A15" s="3">
        <v>8</v>
      </c>
      <c r="B15" t="s">
        <v>18</v>
      </c>
      <c r="C15" s="3">
        <v>60</v>
      </c>
      <c r="D15" s="3">
        <f t="shared" si="0"/>
        <v>-18.274111675126903</v>
      </c>
      <c r="E15" s="3">
        <f t="shared" si="1"/>
        <v>78.2741116751269</v>
      </c>
      <c r="F15" s="2">
        <v>-60</v>
      </c>
    </row>
    <row r="16" spans="1:6" ht="15.75" customHeight="1">
      <c r="A16" s="3">
        <v>9</v>
      </c>
      <c r="B16" t="s">
        <v>19</v>
      </c>
      <c r="C16" s="3">
        <v>-100</v>
      </c>
      <c r="D16" s="3">
        <f t="shared" si="0"/>
        <v>57.36040609137056</v>
      </c>
      <c r="E16" s="3">
        <f t="shared" si="1"/>
        <v>-157.36040609137055</v>
      </c>
      <c r="F16" s="2">
        <v>-113</v>
      </c>
    </row>
    <row r="17" spans="1:6" ht="15.75" customHeight="1">
      <c r="A17" s="3">
        <v>10</v>
      </c>
      <c r="B17" t="s">
        <v>20</v>
      </c>
      <c r="C17" s="3">
        <v>120</v>
      </c>
      <c r="D17" s="3">
        <f t="shared" si="0"/>
        <v>42.63959390862944</v>
      </c>
      <c r="E17" s="3">
        <f t="shared" si="1"/>
        <v>77.36040609137055</v>
      </c>
      <c r="F17" s="2">
        <v>70</v>
      </c>
    </row>
    <row r="18" spans="1:6" ht="15.75" customHeight="1">
      <c r="A18" s="3">
        <v>11</v>
      </c>
      <c r="B18" t="s">
        <v>21</v>
      </c>
      <c r="C18" s="3">
        <v>300</v>
      </c>
      <c r="D18" s="3">
        <f t="shared" si="0"/>
        <v>106.5989847715736</v>
      </c>
      <c r="E18" s="3">
        <f t="shared" si="1"/>
        <v>193.4010152284264</v>
      </c>
      <c r="F18" s="2">
        <v>70</v>
      </c>
    </row>
    <row r="19" spans="1:6" ht="15.75" customHeight="1">
      <c r="A19" s="3">
        <v>12</v>
      </c>
      <c r="B19" t="s">
        <v>22</v>
      </c>
      <c r="C19" s="3">
        <v>60</v>
      </c>
      <c r="D19" s="3">
        <f t="shared" si="0"/>
        <v>-14.619289340101522</v>
      </c>
      <c r="E19" s="3">
        <f t="shared" si="1"/>
        <v>74.61928934010152</v>
      </c>
      <c r="F19" s="2">
        <v>-48</v>
      </c>
    </row>
    <row r="20" spans="1:6" ht="15.75" customHeight="1">
      <c r="A20" s="3">
        <v>13</v>
      </c>
      <c r="B20" t="s">
        <v>23</v>
      </c>
      <c r="C20" s="3">
        <v>120</v>
      </c>
      <c r="D20" s="3">
        <f t="shared" si="0"/>
        <v>12.182741116751268</v>
      </c>
      <c r="E20" s="3">
        <f t="shared" si="1"/>
        <v>107.81725888324873</v>
      </c>
      <c r="F20" s="2">
        <v>20</v>
      </c>
    </row>
    <row r="21" spans="1:6" ht="15.75" customHeight="1">
      <c r="A21" s="3">
        <v>14</v>
      </c>
      <c r="B21" t="s">
        <v>24</v>
      </c>
      <c r="C21" s="3">
        <v>150</v>
      </c>
      <c r="D21" s="3">
        <f t="shared" si="0"/>
        <v>15.228426395939087</v>
      </c>
      <c r="E21" s="3">
        <f t="shared" si="1"/>
        <v>134.7715736040609</v>
      </c>
      <c r="F21" s="2">
        <v>20</v>
      </c>
    </row>
    <row r="22" spans="1:6" ht="15.75" customHeight="1">
      <c r="A22" s="3">
        <v>15</v>
      </c>
      <c r="C22" s="3">
        <v>0</v>
      </c>
      <c r="D22" s="3">
        <f t="shared" si="0"/>
        <v>0</v>
      </c>
      <c r="E22" s="3">
        <f t="shared" si="1"/>
        <v>0</v>
      </c>
      <c r="F22" s="2">
        <v>0</v>
      </c>
    </row>
    <row r="23" spans="1:6" ht="15.75" customHeight="1">
      <c r="A23" s="3">
        <v>16</v>
      </c>
      <c r="B23" t="s">
        <v>25</v>
      </c>
      <c r="C23" s="3">
        <v>90</v>
      </c>
      <c r="D23" s="3">
        <f t="shared" si="0"/>
        <v>16.446700507614214</v>
      </c>
      <c r="E23" s="3">
        <f t="shared" si="1"/>
        <v>73.55329949238579</v>
      </c>
      <c r="F23" s="2">
        <v>36</v>
      </c>
    </row>
    <row r="24" spans="1:6" ht="15.75" customHeight="1">
      <c r="A24" s="3">
        <v>17</v>
      </c>
      <c r="C24" s="3">
        <v>0</v>
      </c>
      <c r="D24" s="3">
        <f t="shared" si="0"/>
        <v>0</v>
      </c>
      <c r="E24" s="3">
        <f t="shared" si="1"/>
        <v>0</v>
      </c>
      <c r="F24" s="2">
        <v>0</v>
      </c>
    </row>
    <row r="25" spans="1:6" ht="15.75" customHeight="1">
      <c r="A25" s="3">
        <v>18</v>
      </c>
      <c r="C25" s="3">
        <v>0</v>
      </c>
      <c r="D25" s="3">
        <f t="shared" si="0"/>
        <v>0</v>
      </c>
      <c r="E25" s="3">
        <f aca="true" t="shared" si="2" ref="E25:E32">C25-D25</f>
        <v>0</v>
      </c>
      <c r="F25" s="2">
        <v>0</v>
      </c>
    </row>
    <row r="26" spans="1:6" ht="15.75" customHeight="1">
      <c r="A26" s="3">
        <v>19</v>
      </c>
      <c r="C26" s="3">
        <v>0</v>
      </c>
      <c r="D26" s="3">
        <f t="shared" si="0"/>
        <v>0</v>
      </c>
      <c r="E26" s="3">
        <f t="shared" si="2"/>
        <v>0</v>
      </c>
      <c r="F26" s="2">
        <v>0</v>
      </c>
    </row>
    <row r="27" spans="1:6" ht="15.75" customHeight="1">
      <c r="A27" s="3">
        <v>20</v>
      </c>
      <c r="C27" s="3">
        <v>0</v>
      </c>
      <c r="D27" s="3">
        <f t="shared" si="0"/>
        <v>0</v>
      </c>
      <c r="E27" s="3">
        <f t="shared" si="2"/>
        <v>0</v>
      </c>
      <c r="F27" s="2">
        <v>0</v>
      </c>
    </row>
    <row r="28" spans="1:6" ht="15.75" customHeight="1">
      <c r="A28" s="3">
        <v>21</v>
      </c>
      <c r="C28" s="3">
        <v>0</v>
      </c>
      <c r="D28" s="3">
        <f t="shared" si="0"/>
        <v>0</v>
      </c>
      <c r="E28" s="3">
        <f t="shared" si="2"/>
        <v>0</v>
      </c>
      <c r="F28" s="2">
        <v>0</v>
      </c>
    </row>
    <row r="29" spans="1:6" ht="15.75" customHeight="1">
      <c r="A29" s="3">
        <v>22</v>
      </c>
      <c r="C29" s="3">
        <v>0</v>
      </c>
      <c r="D29" s="3">
        <f t="shared" si="0"/>
        <v>0</v>
      </c>
      <c r="E29" s="3">
        <f t="shared" si="2"/>
        <v>0</v>
      </c>
      <c r="F29" s="2">
        <v>0</v>
      </c>
    </row>
    <row r="30" spans="1:6" ht="15.75" customHeight="1">
      <c r="A30" s="3">
        <v>23</v>
      </c>
      <c r="C30" s="3">
        <v>0</v>
      </c>
      <c r="D30" s="3">
        <f t="shared" si="0"/>
        <v>0</v>
      </c>
      <c r="E30" s="3">
        <f t="shared" si="2"/>
        <v>0</v>
      </c>
      <c r="F30" s="2">
        <v>0</v>
      </c>
    </row>
    <row r="31" spans="1:6" ht="15.75" customHeight="1">
      <c r="A31" s="3">
        <v>24</v>
      </c>
      <c r="C31" s="3">
        <v>0</v>
      </c>
      <c r="D31" s="3">
        <f t="shared" si="0"/>
        <v>0</v>
      </c>
      <c r="E31" s="3">
        <f t="shared" si="2"/>
        <v>0</v>
      </c>
      <c r="F31" s="2">
        <v>0</v>
      </c>
    </row>
    <row r="32" spans="1:6" ht="15.75" customHeight="1">
      <c r="A32" s="3">
        <v>25</v>
      </c>
      <c r="C32" s="3">
        <v>0</v>
      </c>
      <c r="D32" s="3">
        <f t="shared" si="0"/>
        <v>0</v>
      </c>
      <c r="E32" s="3">
        <f t="shared" si="2"/>
        <v>0</v>
      </c>
      <c r="F32" s="2">
        <v>0</v>
      </c>
    </row>
    <row r="33" ht="15.75" customHeight="1"/>
    <row r="34" spans="2:6" ht="15.75" customHeight="1">
      <c r="B34" s="5" t="s">
        <v>26</v>
      </c>
      <c r="C34" s="3">
        <f>SUM(C8:C32)</f>
        <v>52090</v>
      </c>
      <c r="D34" s="3">
        <f>SUM(D8:D32)</f>
        <v>16015.1730964467</v>
      </c>
      <c r="E34" s="3">
        <f>SUM(E8:E32)</f>
        <v>36074.826903553294</v>
      </c>
      <c r="F34" s="2">
        <f>D34*$E$3/C34</f>
        <v>60.568038011134576</v>
      </c>
    </row>
    <row r="35" spans="2:6" ht="15.75" customHeight="1">
      <c r="B35" s="5" t="s">
        <v>27</v>
      </c>
      <c r="C35" s="3">
        <v>54200</v>
      </c>
      <c r="D35" s="3">
        <v>16400</v>
      </c>
      <c r="E35" s="3">
        <v>37800</v>
      </c>
      <c r="F35" s="2">
        <f>D35*$E$3/C35</f>
        <v>59.608856088560884</v>
      </c>
    </row>
    <row r="36" spans="2:6" ht="15.75" customHeight="1">
      <c r="B36" s="5" t="s">
        <v>28</v>
      </c>
      <c r="C36" s="3">
        <f>C34-C35</f>
        <v>-2110</v>
      </c>
      <c r="D36" s="3">
        <f>D34-D35</f>
        <v>-384.8269035532994</v>
      </c>
      <c r="E36" s="3">
        <f>E34-E35</f>
        <v>-1725.173096446706</v>
      </c>
      <c r="F36" s="2">
        <f>D36*$E$3/C36</f>
        <v>35.92933649289098</v>
      </c>
    </row>
    <row r="37" spans="2:6" ht="15.75" customHeight="1">
      <c r="B37" t="s">
        <v>29</v>
      </c>
      <c r="D37" s="6" t="s">
        <v>1</v>
      </c>
      <c r="E37" t="s">
        <v>2</v>
      </c>
      <c r="F37"/>
    </row>
    <row r="38" ht="15.75" customHeight="1">
      <c r="D38" s="7"/>
    </row>
    <row r="39" spans="4:5" ht="15.75" customHeight="1">
      <c r="D39" s="4" t="s">
        <v>3</v>
      </c>
      <c r="E39" s="2">
        <v>197</v>
      </c>
    </row>
    <row r="40" ht="15.75" customHeight="1"/>
    <row r="41" spans="1:6" ht="15.75" customHeight="1">
      <c r="A41" s="3" t="s">
        <v>4</v>
      </c>
      <c r="B41" s="1" t="s">
        <v>5</v>
      </c>
      <c r="C41" s="3" t="s">
        <v>6</v>
      </c>
      <c r="D41" s="3" t="s">
        <v>7</v>
      </c>
      <c r="E41" s="3" t="s">
        <v>8</v>
      </c>
      <c r="F41" s="2" t="s">
        <v>9</v>
      </c>
    </row>
    <row r="42" spans="3:6" ht="15.75" customHeight="1">
      <c r="C42" s="3" t="s">
        <v>10</v>
      </c>
      <c r="D42" s="3" t="s">
        <v>10</v>
      </c>
      <c r="E42" s="3" t="s">
        <v>10</v>
      </c>
      <c r="F42" s="2" t="s">
        <v>11</v>
      </c>
    </row>
    <row r="43" ht="15.75" customHeight="1"/>
    <row r="44" spans="1:6" ht="15.75" customHeight="1">
      <c r="A44" s="3">
        <v>1</v>
      </c>
      <c r="B44" t="s">
        <v>30</v>
      </c>
      <c r="C44" s="3">
        <v>56403</v>
      </c>
      <c r="D44" s="3">
        <f aca="true" t="shared" si="3" ref="D44:D58">C44*F44/$E$3</f>
        <v>16118.087756345178</v>
      </c>
      <c r="E44" s="3">
        <f>C44-D44</f>
        <v>40284.91224365482</v>
      </c>
      <c r="F44" s="2">
        <v>56.296</v>
      </c>
    </row>
    <row r="45" ht="15.75" customHeight="1">
      <c r="A45" s="3">
        <v>2</v>
      </c>
    </row>
    <row r="46" spans="1:6" ht="15.75" customHeight="1">
      <c r="A46" s="3">
        <v>3</v>
      </c>
      <c r="B46" t="s">
        <v>31</v>
      </c>
      <c r="C46" s="3">
        <v>-150</v>
      </c>
      <c r="D46" s="3">
        <f t="shared" si="3"/>
        <v>-157.61421319796955</v>
      </c>
      <c r="E46" s="3">
        <f aca="true" t="shared" si="4" ref="E46:E60">C46-D46</f>
        <v>7.614213197969548</v>
      </c>
      <c r="F46" s="2">
        <v>207</v>
      </c>
    </row>
    <row r="47" spans="1:6" ht="15.75" customHeight="1">
      <c r="A47" s="3">
        <v>4</v>
      </c>
      <c r="B47" s="8" t="s">
        <v>32</v>
      </c>
      <c r="C47" s="3">
        <v>-270</v>
      </c>
      <c r="D47" s="3">
        <f t="shared" si="3"/>
        <v>-153.502538071066</v>
      </c>
      <c r="E47" s="3">
        <f t="shared" si="4"/>
        <v>-116.497461928934</v>
      </c>
      <c r="F47" s="2">
        <v>112</v>
      </c>
    </row>
    <row r="48" spans="1:6" ht="15.75" customHeight="1">
      <c r="A48" s="3">
        <v>5</v>
      </c>
      <c r="B48" s="8" t="s">
        <v>33</v>
      </c>
      <c r="C48" s="3">
        <v>-1200</v>
      </c>
      <c r="D48" s="3">
        <f t="shared" si="3"/>
        <v>310.65989847715736</v>
      </c>
      <c r="E48" s="3">
        <f t="shared" si="4"/>
        <v>-1510.6598984771574</v>
      </c>
      <c r="F48" s="2">
        <v>-51</v>
      </c>
    </row>
    <row r="49" spans="1:6" ht="15.75" customHeight="1">
      <c r="A49" s="3">
        <v>6</v>
      </c>
      <c r="B49" s="8" t="s">
        <v>34</v>
      </c>
      <c r="C49" s="3">
        <v>-1000</v>
      </c>
      <c r="D49" s="3">
        <f t="shared" si="3"/>
        <v>-649.746192893401</v>
      </c>
      <c r="E49" s="3">
        <f t="shared" si="4"/>
        <v>-350.25380710659897</v>
      </c>
      <c r="F49" s="2">
        <v>128</v>
      </c>
    </row>
    <row r="50" spans="1:6" ht="15.75" customHeight="1">
      <c r="A50" s="3">
        <v>7</v>
      </c>
      <c r="B50" t="s">
        <v>35</v>
      </c>
      <c r="C50" s="3">
        <v>-300</v>
      </c>
      <c r="D50" s="3">
        <f t="shared" si="3"/>
        <v>0</v>
      </c>
      <c r="E50" s="3">
        <f t="shared" si="4"/>
        <v>-300</v>
      </c>
      <c r="F50" s="2">
        <v>0</v>
      </c>
    </row>
    <row r="51" spans="1:6" ht="15.75" customHeight="1">
      <c r="A51" s="3">
        <v>8</v>
      </c>
      <c r="B51" t="s">
        <v>36</v>
      </c>
      <c r="C51" s="3">
        <v>50</v>
      </c>
      <c r="D51" s="3">
        <f t="shared" si="3"/>
        <v>-16.497461928934012</v>
      </c>
      <c r="E51" s="3">
        <f t="shared" si="4"/>
        <v>66.49746192893402</v>
      </c>
      <c r="F51" s="2">
        <v>-65</v>
      </c>
    </row>
    <row r="52" ht="15.75" customHeight="1">
      <c r="A52" s="3">
        <v>9</v>
      </c>
    </row>
    <row r="53" spans="1:6" ht="15.75" customHeight="1">
      <c r="A53" s="3">
        <v>10</v>
      </c>
      <c r="B53" t="s">
        <v>6</v>
      </c>
      <c r="C53" s="3">
        <f>SUM(C44:C51)</f>
        <v>53533</v>
      </c>
      <c r="D53" s="3">
        <f>SUM(D44:D51)</f>
        <v>15451.387248730964</v>
      </c>
      <c r="E53" s="3">
        <f>SUM(E44:E51)</f>
        <v>38081.61275126904</v>
      </c>
      <c r="F53" s="2">
        <f>D53*$E$3/C53</f>
        <v>56.860689443894415</v>
      </c>
    </row>
    <row r="54" spans="1:6" ht="15.75" customHeight="1">
      <c r="A54" s="3">
        <v>11</v>
      </c>
      <c r="B54" t="s">
        <v>37</v>
      </c>
      <c r="C54" s="3">
        <v>53890</v>
      </c>
      <c r="D54" s="3">
        <v>16030</v>
      </c>
      <c r="E54" s="3">
        <v>37860</v>
      </c>
      <c r="F54" s="2">
        <f>D54*$E$3/C54</f>
        <v>58.59918352198924</v>
      </c>
    </row>
    <row r="55" spans="1:5" ht="15.75" customHeight="1">
      <c r="A55" s="3">
        <v>12</v>
      </c>
      <c r="B55" t="s">
        <v>28</v>
      </c>
      <c r="C55" s="3">
        <f>C53-C54</f>
        <v>-357</v>
      </c>
      <c r="D55" s="3">
        <f>D53-D54</f>
        <v>-578.6127512690364</v>
      </c>
      <c r="E55" s="3">
        <f>E53-E54</f>
        <v>221.61275126903638</v>
      </c>
    </row>
    <row r="56" ht="15.75" customHeight="1">
      <c r="A56" s="3">
        <v>13</v>
      </c>
    </row>
    <row r="57" ht="15.75" customHeight="1">
      <c r="A57" s="3">
        <v>14</v>
      </c>
    </row>
    <row r="58" spans="1:6" ht="15.75" customHeight="1">
      <c r="A58" s="3">
        <v>15</v>
      </c>
      <c r="B58" t="s">
        <v>37</v>
      </c>
      <c r="C58" s="3">
        <v>53890</v>
      </c>
      <c r="D58" s="3">
        <f t="shared" si="3"/>
        <v>16029.949796954314</v>
      </c>
      <c r="E58" s="3">
        <f t="shared" si="4"/>
        <v>37860.050203045685</v>
      </c>
      <c r="F58" s="2">
        <v>58.599</v>
      </c>
    </row>
    <row r="59" ht="15.75" customHeight="1">
      <c r="A59" s="3">
        <v>16</v>
      </c>
    </row>
    <row r="60" spans="1:6" ht="15.75" customHeight="1">
      <c r="A60" s="3">
        <v>17</v>
      </c>
      <c r="B60" s="8" t="s">
        <v>38</v>
      </c>
      <c r="C60" s="3">
        <v>1000</v>
      </c>
      <c r="D60" s="3">
        <f>C60*F60/$E$3</f>
        <v>649.746192893401</v>
      </c>
      <c r="E60" s="3">
        <f t="shared" si="4"/>
        <v>350.25380710659897</v>
      </c>
      <c r="F60" s="2">
        <v>128</v>
      </c>
    </row>
    <row r="61" spans="1:6" ht="15.75" customHeight="1">
      <c r="A61" s="3">
        <v>18</v>
      </c>
      <c r="B61" t="s">
        <v>39</v>
      </c>
      <c r="C61" s="3">
        <v>300</v>
      </c>
      <c r="D61" s="3">
        <f>C61*F61/$E$3</f>
        <v>0</v>
      </c>
      <c r="E61" s="3">
        <f>C61-D61</f>
        <v>300</v>
      </c>
      <c r="F61" s="2">
        <v>0</v>
      </c>
    </row>
    <row r="62" ht="15.75" customHeight="1">
      <c r="A62" s="3">
        <v>19</v>
      </c>
    </row>
    <row r="63" spans="1:6" ht="15.75" customHeight="1">
      <c r="A63" s="3">
        <v>20</v>
      </c>
      <c r="B63" t="s">
        <v>6</v>
      </c>
      <c r="C63" s="3">
        <f>SUM(C58:C61)</f>
        <v>55190</v>
      </c>
      <c r="D63" s="3">
        <f>SUM(D58:D61)</f>
        <v>16679.695989847714</v>
      </c>
      <c r="E63" s="3">
        <f>SUM(E58:E61)</f>
        <v>38510.304010152286</v>
      </c>
      <c r="F63" s="2">
        <f>D63*$E$3/C63</f>
        <v>59.53796176843631</v>
      </c>
    </row>
    <row r="64" spans="1:6" ht="15.75" customHeight="1">
      <c r="A64" s="3">
        <v>21</v>
      </c>
      <c r="B64" s="8" t="s">
        <v>40</v>
      </c>
      <c r="C64" s="3">
        <v>55191</v>
      </c>
      <c r="D64" s="3">
        <v>16648</v>
      </c>
      <c r="E64" s="3">
        <v>38543</v>
      </c>
      <c r="F64" s="2">
        <f>D64*$E$3/C64</f>
        <v>59.423746625355584</v>
      </c>
    </row>
    <row r="65" spans="1:5" ht="15.75" customHeight="1">
      <c r="A65" s="3">
        <v>22</v>
      </c>
      <c r="B65" t="s">
        <v>28</v>
      </c>
      <c r="C65" s="3">
        <f>C63-C64</f>
        <v>-1</v>
      </c>
      <c r="D65" s="3">
        <f>D63-D64</f>
        <v>31.695989847714372</v>
      </c>
      <c r="E65" s="3">
        <f>E63-E64</f>
        <v>-32.69598984771437</v>
      </c>
    </row>
    <row r="66" ht="15.75" customHeight="1">
      <c r="A66" s="3">
        <v>23</v>
      </c>
    </row>
    <row r="67" ht="15.75" customHeight="1">
      <c r="A67" s="3">
        <v>24</v>
      </c>
    </row>
    <row r="68" ht="15.75" customHeight="1">
      <c r="A68" s="3">
        <v>25</v>
      </c>
    </row>
    <row r="69" ht="15.75" customHeight="1"/>
    <row r="70" ht="15.75" customHeight="1">
      <c r="B70" s="5" t="s">
        <v>26</v>
      </c>
    </row>
    <row r="71" ht="15.75" customHeight="1">
      <c r="B71" s="5"/>
    </row>
    <row r="72" ht="15.75" customHeight="1">
      <c r="B72" s="5" t="s">
        <v>41</v>
      </c>
    </row>
    <row r="73" spans="4:6" ht="15.75" customHeight="1">
      <c r="D73" s="6"/>
      <c r="E73"/>
      <c r="F73"/>
    </row>
    <row r="74" spans="2:4" ht="15.75" customHeight="1">
      <c r="B74" s="8"/>
      <c r="D74" s="7"/>
    </row>
    <row r="75" spans="4:5" ht="18" customHeight="1">
      <c r="D75" s="4"/>
      <c r="E75" s="2"/>
    </row>
    <row r="76" ht="18" customHeight="1"/>
    <row r="77" ht="18" customHeight="1">
      <c r="B77" s="1"/>
    </row>
    <row r="78" ht="18" customHeight="1"/>
    <row r="79" ht="18" customHeight="1"/>
    <row r="80" ht="18" customHeight="1">
      <c r="B80" s="8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>
      <c r="B88" s="8"/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spans="3:6" ht="18" customHeight="1">
      <c r="C96"/>
      <c r="D96"/>
      <c r="E96"/>
      <c r="F96"/>
    </row>
    <row r="97" ht="18" customHeight="1">
      <c r="B97" s="10"/>
    </row>
    <row r="98" spans="3:6" ht="18" customHeight="1">
      <c r="C98"/>
      <c r="D98"/>
      <c r="E98"/>
      <c r="F98"/>
    </row>
    <row r="99" ht="18" customHeight="1"/>
    <row r="100" ht="18" customHeight="1">
      <c r="B100" s="8"/>
    </row>
    <row r="101" ht="18" customHeight="1"/>
    <row r="102" ht="18" customHeight="1"/>
    <row r="103" ht="18" customHeight="1">
      <c r="B103" s="8"/>
    </row>
    <row r="104" ht="18" customHeight="1"/>
    <row r="105" ht="18" customHeight="1"/>
    <row r="106" ht="19.5" customHeight="1">
      <c r="B106" s="10"/>
    </row>
    <row r="107" ht="19.5" customHeight="1">
      <c r="B107" s="5"/>
    </row>
    <row r="108" ht="19.5" customHeight="1">
      <c r="B108" s="10"/>
    </row>
    <row r="109" spans="4:6" ht="18" customHeight="1">
      <c r="D109" s="6"/>
      <c r="E109"/>
      <c r="F109"/>
    </row>
    <row r="110" spans="2:4" ht="18" customHeight="1">
      <c r="B110" s="9"/>
      <c r="D110" s="7"/>
    </row>
    <row r="111" spans="4:5" ht="18" customHeight="1">
      <c r="D111" s="4"/>
      <c r="E111" s="2"/>
    </row>
    <row r="112" ht="18" customHeight="1"/>
    <row r="113" ht="18" customHeight="1">
      <c r="B113" s="1"/>
    </row>
    <row r="114" ht="18" customHeight="1"/>
    <row r="115" ht="18" customHeight="1"/>
    <row r="116" ht="18" customHeight="1">
      <c r="B116" s="8"/>
    </row>
    <row r="117" ht="18" customHeight="1"/>
    <row r="118" ht="18" customHeight="1"/>
    <row r="119" ht="18" customHeight="1"/>
    <row r="120" ht="18" customHeight="1"/>
    <row r="121" ht="18" customHeight="1">
      <c r="B121" s="8"/>
    </row>
    <row r="122" ht="18" customHeight="1">
      <c r="B122" s="8"/>
    </row>
    <row r="123" ht="18" customHeight="1">
      <c r="B123" s="8"/>
    </row>
    <row r="124" ht="18" customHeight="1">
      <c r="B124" s="9"/>
    </row>
    <row r="125" ht="18" customHeight="1"/>
    <row r="126" ht="18" customHeight="1">
      <c r="B126" s="9"/>
    </row>
    <row r="127" ht="18" customHeight="1"/>
    <row r="128" ht="18" customHeight="1"/>
    <row r="129" ht="18" customHeight="1"/>
    <row r="130" ht="18" customHeight="1"/>
    <row r="131" ht="18" customHeight="1"/>
    <row r="132" spans="3:6" ht="18" customHeight="1">
      <c r="C132"/>
      <c r="D132"/>
      <c r="E132"/>
      <c r="F132"/>
    </row>
    <row r="133" ht="18" customHeight="1">
      <c r="B133" s="10"/>
    </row>
    <row r="134" spans="3:6" ht="18" customHeight="1">
      <c r="C134"/>
      <c r="D134"/>
      <c r="E134"/>
      <c r="F134"/>
    </row>
    <row r="135" ht="18" customHeight="1"/>
    <row r="136" ht="18" customHeight="1">
      <c r="B136" s="8"/>
    </row>
    <row r="137" ht="18" customHeight="1">
      <c r="B137" s="8"/>
    </row>
    <row r="138" ht="18" customHeight="1"/>
    <row r="139" ht="18" customHeight="1">
      <c r="B139" s="8"/>
    </row>
    <row r="140" ht="18" customHeight="1"/>
    <row r="141" ht="18" customHeight="1"/>
    <row r="142" ht="19.5" customHeight="1">
      <c r="B142" s="10"/>
    </row>
    <row r="143" ht="19.5" customHeight="1">
      <c r="B143" s="5"/>
    </row>
    <row r="144" ht="19.5" customHeight="1">
      <c r="B144" s="10"/>
    </row>
    <row r="145" spans="4:6" ht="18" customHeight="1">
      <c r="D145" s="6"/>
      <c r="E145"/>
      <c r="F145"/>
    </row>
    <row r="146" spans="2:4" ht="18" customHeight="1">
      <c r="B146" s="8"/>
      <c r="D146" s="7"/>
    </row>
    <row r="147" spans="4:5" ht="18" customHeight="1">
      <c r="D147" s="4"/>
      <c r="E147" s="2"/>
    </row>
    <row r="148" ht="18" customHeight="1"/>
    <row r="149" ht="18" customHeight="1">
      <c r="B149" s="1"/>
    </row>
    <row r="150" ht="18" customHeight="1"/>
    <row r="151" ht="18" customHeight="1"/>
    <row r="152" ht="18" customHeight="1">
      <c r="B152" s="8"/>
    </row>
    <row r="153" ht="18" customHeight="1"/>
    <row r="154" ht="18" customHeight="1">
      <c r="B154" s="8"/>
    </row>
    <row r="155" ht="18" customHeight="1"/>
    <row r="156" ht="18" customHeight="1"/>
    <row r="157" ht="18" customHeight="1">
      <c r="B157" s="8"/>
    </row>
    <row r="158" ht="18" customHeight="1">
      <c r="B158" s="8"/>
    </row>
    <row r="159" ht="18" customHeight="1">
      <c r="B159" s="9"/>
    </row>
    <row r="160" ht="18" customHeight="1">
      <c r="B160" s="9"/>
    </row>
    <row r="161" ht="18" customHeight="1"/>
    <row r="162" ht="18" customHeight="1">
      <c r="B162" s="8"/>
    </row>
    <row r="163" ht="18" customHeight="1"/>
    <row r="164" ht="18" customHeight="1"/>
    <row r="165" ht="18" customHeight="1"/>
    <row r="166" ht="18" customHeight="1"/>
    <row r="167" ht="18" customHeight="1"/>
    <row r="168" spans="3:6" ht="18" customHeight="1">
      <c r="C168"/>
      <c r="D168"/>
      <c r="E168"/>
      <c r="F168"/>
    </row>
    <row r="169" ht="18" customHeight="1">
      <c r="B169" s="10"/>
    </row>
    <row r="170" spans="3:6" ht="18" customHeight="1">
      <c r="C170"/>
      <c r="D170"/>
      <c r="E170"/>
      <c r="F170"/>
    </row>
    <row r="171" ht="18" customHeight="1"/>
    <row r="172" ht="18" customHeight="1">
      <c r="B172" s="8"/>
    </row>
    <row r="173" ht="18" customHeight="1">
      <c r="B173" s="8"/>
    </row>
    <row r="174" ht="18" customHeight="1"/>
    <row r="175" ht="18" customHeight="1">
      <c r="B175" s="8"/>
    </row>
    <row r="176" ht="18" customHeight="1"/>
    <row r="177" ht="18" customHeight="1"/>
    <row r="178" ht="19.5" customHeight="1">
      <c r="B178" s="10"/>
    </row>
    <row r="179" ht="19.5" customHeight="1">
      <c r="B179" s="5"/>
    </row>
    <row r="180" ht="19.5" customHeight="1">
      <c r="B180" s="1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&amp;C&amp;"Arial,Bold"AXLE LOAD CALCULATION</oddHeader>
    <oddFooter>&amp;L&amp;F&amp;CPage &amp;P&amp;R&amp;D</oddFooter>
  </headerFooter>
  <rowBreaks count="1" manualBreakCount="1">
    <brk id="36" max="6553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90">
      <selection activeCell="B94" sqref="B94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2:6" ht="15.75" customHeight="1">
      <c r="B1" t="s">
        <v>42</v>
      </c>
      <c r="D1" s="6" t="s">
        <v>1</v>
      </c>
      <c r="E1" t="s">
        <v>2</v>
      </c>
      <c r="F1"/>
    </row>
    <row r="2" spans="2:4" ht="15.75" customHeight="1">
      <c r="B2" s="8" t="s">
        <v>43</v>
      </c>
      <c r="D2" s="7"/>
    </row>
    <row r="3" spans="2:5" ht="15.75" customHeight="1">
      <c r="B3" t="s">
        <v>44</v>
      </c>
      <c r="D3" s="4" t="s">
        <v>3</v>
      </c>
      <c r="E3" s="2">
        <v>197</v>
      </c>
    </row>
    <row r="4" ht="15.75" customHeight="1">
      <c r="B4" t="s">
        <v>45</v>
      </c>
    </row>
    <row r="5" spans="1:6" ht="15.75" customHeight="1">
      <c r="A5" s="3" t="s">
        <v>4</v>
      </c>
      <c r="B5" s="1" t="s">
        <v>5</v>
      </c>
      <c r="C5" s="3" t="s">
        <v>6</v>
      </c>
      <c r="D5" s="3" t="s">
        <v>7</v>
      </c>
      <c r="E5" s="3" t="s">
        <v>8</v>
      </c>
      <c r="F5" s="2" t="s">
        <v>9</v>
      </c>
    </row>
    <row r="6" spans="3:6" ht="15.75" customHeight="1">
      <c r="C6" s="3" t="s">
        <v>10</v>
      </c>
      <c r="D6" s="3" t="s">
        <v>10</v>
      </c>
      <c r="E6" s="3" t="s">
        <v>10</v>
      </c>
      <c r="F6" s="2" t="s">
        <v>11</v>
      </c>
    </row>
    <row r="7" ht="15.75" customHeight="1"/>
    <row r="8" spans="1:6" ht="15.75" customHeight="1">
      <c r="A8" s="3">
        <v>1</v>
      </c>
      <c r="B8" s="8" t="s">
        <v>46</v>
      </c>
      <c r="C8" s="3">
        <v>53890</v>
      </c>
      <c r="D8" s="3">
        <f>C8*F8/$E$3</f>
        <v>16029.949796954314</v>
      </c>
      <c r="E8" s="3">
        <f>C8-D8</f>
        <v>37860.050203045685</v>
      </c>
      <c r="F8" s="2">
        <v>58.599</v>
      </c>
    </row>
    <row r="9" spans="1:6" ht="15.75" customHeight="1">
      <c r="A9" s="3">
        <v>2</v>
      </c>
      <c r="B9" t="s">
        <v>47</v>
      </c>
      <c r="C9" s="3">
        <v>270</v>
      </c>
      <c r="D9" s="3">
        <f aca="true" t="shared" si="0" ref="D9:D23">C9*F9/$E$3</f>
        <v>153.502538071066</v>
      </c>
      <c r="E9" s="3">
        <f aca="true" t="shared" si="1" ref="E9:E23">C9-D9</f>
        <v>116.497461928934</v>
      </c>
      <c r="F9" s="2">
        <v>112</v>
      </c>
    </row>
    <row r="10" spans="1:6" ht="15.75" customHeight="1">
      <c r="A10" s="3">
        <v>3</v>
      </c>
      <c r="B10" t="s">
        <v>48</v>
      </c>
      <c r="C10" s="3">
        <v>-350</v>
      </c>
      <c r="D10" s="3">
        <f t="shared" si="0"/>
        <v>90.60913705583756</v>
      </c>
      <c r="E10" s="3">
        <f t="shared" si="1"/>
        <v>-440.60913705583755</v>
      </c>
      <c r="F10" s="2">
        <v>-51</v>
      </c>
    </row>
    <row r="11" spans="1:6" ht="15.75" customHeight="1">
      <c r="A11" s="3">
        <v>4</v>
      </c>
      <c r="B11" t="s">
        <v>49</v>
      </c>
      <c r="C11" s="3">
        <v>30</v>
      </c>
      <c r="D11" s="3">
        <f t="shared" si="0"/>
        <v>-7.766497461928934</v>
      </c>
      <c r="E11" s="3">
        <f t="shared" si="1"/>
        <v>37.766497461928935</v>
      </c>
      <c r="F11" s="2">
        <v>-51</v>
      </c>
    </row>
    <row r="12" spans="1:6" ht="15.75" customHeight="1">
      <c r="A12" s="3">
        <v>5</v>
      </c>
      <c r="B12" t="s">
        <v>50</v>
      </c>
      <c r="C12" s="3">
        <v>50</v>
      </c>
      <c r="D12" s="3">
        <f t="shared" si="0"/>
        <v>30.456852791878173</v>
      </c>
      <c r="E12" s="3">
        <f>C12-D12</f>
        <v>19.543147208121827</v>
      </c>
      <c r="F12" s="2">
        <v>120</v>
      </c>
    </row>
    <row r="13" spans="1:6" ht="15.75" customHeight="1">
      <c r="A13" s="3">
        <v>6</v>
      </c>
      <c r="B13" t="s">
        <v>51</v>
      </c>
      <c r="C13" s="3">
        <v>-100</v>
      </c>
      <c r="D13" s="3">
        <f t="shared" si="0"/>
        <v>18.274111675126903</v>
      </c>
      <c r="E13" s="3">
        <f t="shared" si="1"/>
        <v>-118.2741116751269</v>
      </c>
      <c r="F13" s="2">
        <v>-36</v>
      </c>
    </row>
    <row r="14" spans="1:6" ht="15.75" customHeight="1">
      <c r="A14" s="3">
        <v>7</v>
      </c>
      <c r="B14" t="s">
        <v>52</v>
      </c>
      <c r="C14" s="3">
        <v>-350</v>
      </c>
      <c r="D14" s="3">
        <f t="shared" si="0"/>
        <v>0</v>
      </c>
      <c r="E14" s="3">
        <f t="shared" si="1"/>
        <v>-350</v>
      </c>
      <c r="F14" s="2">
        <v>0</v>
      </c>
    </row>
    <row r="15" spans="1:6" ht="15.75" customHeight="1">
      <c r="A15" s="3">
        <v>8</v>
      </c>
      <c r="B15" t="s">
        <v>53</v>
      </c>
      <c r="C15" s="3">
        <v>-100</v>
      </c>
      <c r="D15" s="3">
        <f t="shared" si="0"/>
        <v>-5.0761421319796955</v>
      </c>
      <c r="E15" s="3">
        <f t="shared" si="1"/>
        <v>-94.9238578680203</v>
      </c>
      <c r="F15" s="2">
        <v>10</v>
      </c>
    </row>
    <row r="16" spans="1:6" ht="15.75" customHeight="1">
      <c r="A16" s="3">
        <v>9</v>
      </c>
      <c r="B16" s="8" t="s">
        <v>54</v>
      </c>
      <c r="C16" s="3">
        <v>-120</v>
      </c>
      <c r="D16" s="3">
        <f t="shared" si="0"/>
        <v>39.59390862944162</v>
      </c>
      <c r="E16" s="3">
        <f t="shared" si="1"/>
        <v>-159.59390862944161</v>
      </c>
      <c r="F16" s="2">
        <v>-65</v>
      </c>
    </row>
    <row r="17" spans="1:6" ht="15.75" customHeight="1">
      <c r="A17" s="3">
        <v>10</v>
      </c>
      <c r="B17" t="s">
        <v>55</v>
      </c>
      <c r="C17" s="3">
        <v>120</v>
      </c>
      <c r="D17" s="3">
        <f t="shared" si="0"/>
        <v>97.46192893401015</v>
      </c>
      <c r="E17" s="3">
        <f t="shared" si="1"/>
        <v>22.538071065989854</v>
      </c>
      <c r="F17" s="2">
        <v>160</v>
      </c>
    </row>
    <row r="18" spans="1:6" ht="15.75" customHeight="1">
      <c r="A18" s="3">
        <v>11</v>
      </c>
      <c r="B18" t="s">
        <v>56</v>
      </c>
      <c r="C18" s="3">
        <v>-48</v>
      </c>
      <c r="D18" s="3">
        <f t="shared" si="0"/>
        <v>20.467005076142133</v>
      </c>
      <c r="E18" s="3">
        <f t="shared" si="1"/>
        <v>-68.46700507614213</v>
      </c>
      <c r="F18" s="2">
        <v>-84</v>
      </c>
    </row>
    <row r="19" spans="1:6" ht="15.75" customHeight="1">
      <c r="A19" s="3">
        <v>12</v>
      </c>
      <c r="B19" t="s">
        <v>57</v>
      </c>
      <c r="C19" s="3">
        <v>-50</v>
      </c>
      <c r="D19" s="3">
        <f t="shared" si="0"/>
        <v>0</v>
      </c>
      <c r="E19" s="3">
        <f t="shared" si="1"/>
        <v>-50</v>
      </c>
      <c r="F19" s="2">
        <v>0</v>
      </c>
    </row>
    <row r="20" spans="1:6" ht="15.75" customHeight="1">
      <c r="A20" s="3">
        <v>13</v>
      </c>
      <c r="C20" s="3">
        <v>0</v>
      </c>
      <c r="D20" s="3">
        <f t="shared" si="0"/>
        <v>0</v>
      </c>
      <c r="E20" s="3">
        <f t="shared" si="1"/>
        <v>0</v>
      </c>
      <c r="F20" s="2">
        <v>0</v>
      </c>
    </row>
    <row r="21" spans="1:6" ht="15.75" customHeight="1">
      <c r="A21" s="3">
        <v>14</v>
      </c>
      <c r="C21" s="3">
        <v>0</v>
      </c>
      <c r="D21" s="3">
        <f t="shared" si="0"/>
        <v>0</v>
      </c>
      <c r="E21" s="3">
        <f t="shared" si="1"/>
        <v>0</v>
      </c>
      <c r="F21" s="2">
        <v>0</v>
      </c>
    </row>
    <row r="22" spans="1:6" ht="15.75" customHeight="1">
      <c r="A22" s="3">
        <v>15</v>
      </c>
      <c r="B22" t="s">
        <v>58</v>
      </c>
      <c r="C22" s="3">
        <v>150</v>
      </c>
      <c r="D22" s="3">
        <f t="shared" si="0"/>
        <v>133.248730964467</v>
      </c>
      <c r="E22" s="3">
        <f t="shared" si="1"/>
        <v>16.751269035533</v>
      </c>
      <c r="F22" s="2">
        <v>175</v>
      </c>
    </row>
    <row r="23" spans="1:6" ht="15.75" customHeight="1">
      <c r="A23" s="3">
        <v>16</v>
      </c>
      <c r="C23" s="3">
        <v>0</v>
      </c>
      <c r="D23" s="3">
        <f t="shared" si="0"/>
        <v>0</v>
      </c>
      <c r="E23" s="3">
        <f t="shared" si="1"/>
        <v>0</v>
      </c>
      <c r="F23" s="2">
        <v>0</v>
      </c>
    </row>
    <row r="24" spans="1:6" ht="15.75" customHeight="1">
      <c r="A24" s="3">
        <v>17</v>
      </c>
      <c r="C24"/>
      <c r="D24"/>
      <c r="E24"/>
      <c r="F24"/>
    </row>
    <row r="25" spans="1:6" ht="15.75" customHeight="1">
      <c r="A25" s="3">
        <v>18</v>
      </c>
      <c r="B25" s="10" t="s">
        <v>59</v>
      </c>
      <c r="C25" s="3">
        <f>SUM(C8:C23)</f>
        <v>53392</v>
      </c>
      <c r="D25" s="3">
        <f>SUM(D8:D23)</f>
        <v>16600.721370558374</v>
      </c>
      <c r="E25" s="3">
        <f>SUM(E8:E23)</f>
        <v>36791.27862944163</v>
      </c>
      <c r="F25" s="2">
        <f>D25*$E$3/C25</f>
        <v>61.25153787084207</v>
      </c>
    </row>
    <row r="26" spans="1:6" ht="15.75" customHeight="1">
      <c r="A26" s="3">
        <v>19</v>
      </c>
      <c r="C26"/>
      <c r="D26"/>
      <c r="E26"/>
      <c r="F26"/>
    </row>
    <row r="27" spans="1:6" ht="15.75" customHeight="1">
      <c r="A27" s="3">
        <v>20</v>
      </c>
      <c r="B27" t="s">
        <v>60</v>
      </c>
      <c r="C27" s="3">
        <v>300</v>
      </c>
      <c r="D27" s="3">
        <f>C27*F27/$E$3</f>
        <v>0</v>
      </c>
      <c r="E27" s="3">
        <f aca="true" t="shared" si="2" ref="E27:E32">C27-D27</f>
        <v>300</v>
      </c>
      <c r="F27" s="2">
        <v>0</v>
      </c>
    </row>
    <row r="28" spans="1:6" ht="15.75" customHeight="1">
      <c r="A28" s="3">
        <v>21</v>
      </c>
      <c r="B28" s="8" t="s">
        <v>61</v>
      </c>
      <c r="C28" s="3">
        <v>1000</v>
      </c>
      <c r="D28" s="3">
        <f>C28*F28/$E$3</f>
        <v>649.746192893401</v>
      </c>
      <c r="E28" s="3">
        <f t="shared" si="2"/>
        <v>350.25380710659897</v>
      </c>
      <c r="F28" s="2">
        <v>128</v>
      </c>
    </row>
    <row r="29" spans="1:6" ht="15.75" customHeight="1">
      <c r="A29" s="3">
        <v>22</v>
      </c>
      <c r="C29" s="3">
        <v>0</v>
      </c>
      <c r="D29" s="3">
        <f>C29*F29/$E$3</f>
        <v>0</v>
      </c>
      <c r="E29" s="3">
        <f t="shared" si="2"/>
        <v>0</v>
      </c>
      <c r="F29" s="2">
        <v>0</v>
      </c>
    </row>
    <row r="30" spans="1:6" ht="15.75" customHeight="1">
      <c r="A30" s="3">
        <v>23</v>
      </c>
      <c r="C30" s="3">
        <v>0</v>
      </c>
      <c r="D30" s="3">
        <f>C30*F30/$E$3</f>
        <v>0</v>
      </c>
      <c r="E30" s="3">
        <f t="shared" si="2"/>
        <v>0</v>
      </c>
      <c r="F30" s="2">
        <v>0</v>
      </c>
    </row>
    <row r="31" spans="1:6" ht="15.75" customHeight="1">
      <c r="A31" s="3">
        <v>24</v>
      </c>
      <c r="B31" s="8" t="s">
        <v>62</v>
      </c>
      <c r="C31" s="3">
        <v>800</v>
      </c>
      <c r="D31" s="3">
        <f>C31*F31/$E$3</f>
        <v>710.6598984771574</v>
      </c>
      <c r="E31" s="3">
        <f t="shared" si="2"/>
        <v>89.34010152284259</v>
      </c>
      <c r="F31" s="2">
        <v>175</v>
      </c>
    </row>
    <row r="32" spans="1:6" ht="15.75" customHeight="1">
      <c r="A32" s="3">
        <v>25</v>
      </c>
      <c r="C32" s="3">
        <v>0</v>
      </c>
      <c r="D32" s="3">
        <f>C32*F32/$E$3</f>
        <v>0</v>
      </c>
      <c r="E32" s="3">
        <f t="shared" si="2"/>
        <v>0</v>
      </c>
      <c r="F32" s="2">
        <v>0</v>
      </c>
    </row>
    <row r="33" ht="15.75" customHeight="1"/>
    <row r="34" spans="2:6" ht="15.75" customHeight="1">
      <c r="B34" s="10" t="s">
        <v>63</v>
      </c>
      <c r="C34" s="3">
        <f>SUM(C23:C32)</f>
        <v>55492</v>
      </c>
      <c r="D34" s="3">
        <f>SUM(D23:D32)</f>
        <v>17961.127461928936</v>
      </c>
      <c r="E34" s="3">
        <f>SUM(E23:E32)</f>
        <v>37530.872538071075</v>
      </c>
      <c r="F34" s="2">
        <f>D34*$E$3/C34</f>
        <v>63.76310296979745</v>
      </c>
    </row>
    <row r="35" ht="15.75" customHeight="1">
      <c r="B35" s="5"/>
    </row>
    <row r="36" spans="2:5" ht="15.75" customHeight="1">
      <c r="B36" s="10" t="s">
        <v>64</v>
      </c>
      <c r="C36" s="3">
        <v>57551</v>
      </c>
      <c r="D36" s="3">
        <v>20066</v>
      </c>
      <c r="E36" s="3">
        <v>37485</v>
      </c>
    </row>
    <row r="37" spans="2:6" ht="15.75" customHeight="1">
      <c r="B37" t="s">
        <v>42</v>
      </c>
      <c r="D37" s="6" t="s">
        <v>1</v>
      </c>
      <c r="E37" t="s">
        <v>2</v>
      </c>
      <c r="F37"/>
    </row>
    <row r="38" spans="2:4" ht="15.75" customHeight="1">
      <c r="B38" s="9" t="s">
        <v>65</v>
      </c>
      <c r="D38" s="7"/>
    </row>
    <row r="39" spans="4:5" ht="15.75" customHeight="1">
      <c r="D39" s="4" t="s">
        <v>3</v>
      </c>
      <c r="E39" s="2">
        <v>197</v>
      </c>
    </row>
    <row r="40" ht="15.75" customHeight="1"/>
    <row r="41" spans="1:6" ht="15.75" customHeight="1">
      <c r="A41" s="3" t="s">
        <v>4</v>
      </c>
      <c r="B41" s="1" t="s">
        <v>5</v>
      </c>
      <c r="C41" s="3" t="s">
        <v>6</v>
      </c>
      <c r="D41" s="3" t="s">
        <v>7</v>
      </c>
      <c r="E41" s="3" t="s">
        <v>8</v>
      </c>
      <c r="F41" s="2" t="s">
        <v>9</v>
      </c>
    </row>
    <row r="42" spans="3:6" ht="15.75" customHeight="1">
      <c r="C42" s="3" t="s">
        <v>10</v>
      </c>
      <c r="D42" s="3" t="s">
        <v>10</v>
      </c>
      <c r="E42" s="3" t="s">
        <v>10</v>
      </c>
      <c r="F42" s="2" t="s">
        <v>11</v>
      </c>
    </row>
    <row r="43" ht="15.75" customHeight="1"/>
    <row r="44" spans="1:6" ht="15.75" customHeight="1">
      <c r="A44" s="3">
        <v>1</v>
      </c>
      <c r="B44" s="8" t="s">
        <v>46</v>
      </c>
      <c r="C44" s="3">
        <v>53890</v>
      </c>
      <c r="D44" s="3">
        <f>C44*F44/$E$39</f>
        <v>16029.949796954314</v>
      </c>
      <c r="E44" s="3">
        <f>C44-D44</f>
        <v>37860.050203045685</v>
      </c>
      <c r="F44" s="2">
        <v>58.599</v>
      </c>
    </row>
    <row r="45" spans="1:6" ht="15.75" customHeight="1">
      <c r="A45" s="3">
        <v>2</v>
      </c>
      <c r="B45" t="s">
        <v>47</v>
      </c>
      <c r="C45" s="3">
        <v>270</v>
      </c>
      <c r="D45" s="3">
        <f aca="true" t="shared" si="3" ref="D45:D59">C45*F45/$E$39</f>
        <v>153.502538071066</v>
      </c>
      <c r="E45" s="3">
        <f aca="true" t="shared" si="4" ref="E45:E59">C45-D45</f>
        <v>116.497461928934</v>
      </c>
      <c r="F45" s="2">
        <v>112</v>
      </c>
    </row>
    <row r="46" spans="1:6" ht="15.75" customHeight="1">
      <c r="A46" s="3">
        <v>3</v>
      </c>
      <c r="C46" s="3">
        <v>0</v>
      </c>
      <c r="D46" s="3">
        <f t="shared" si="3"/>
        <v>0</v>
      </c>
      <c r="E46" s="3">
        <f t="shared" si="4"/>
        <v>0</v>
      </c>
      <c r="F46" s="2">
        <v>0</v>
      </c>
    </row>
    <row r="47" spans="1:6" ht="15.75" customHeight="1">
      <c r="A47" s="3">
        <v>4</v>
      </c>
      <c r="B47" t="s">
        <v>66</v>
      </c>
      <c r="C47" s="3">
        <v>-20727</v>
      </c>
      <c r="D47" s="3">
        <f t="shared" si="3"/>
        <v>-1472.9847715736041</v>
      </c>
      <c r="E47" s="3">
        <f t="shared" si="4"/>
        <v>-19254.015228426397</v>
      </c>
      <c r="F47" s="2">
        <v>14</v>
      </c>
    </row>
    <row r="48" spans="1:6" ht="15.75" customHeight="1">
      <c r="A48" s="3">
        <v>5</v>
      </c>
      <c r="B48" t="s">
        <v>67</v>
      </c>
      <c r="C48" s="3">
        <v>20727</v>
      </c>
      <c r="D48" s="3">
        <f t="shared" si="3"/>
        <v>2735.543147208122</v>
      </c>
      <c r="E48" s="3">
        <f t="shared" si="4"/>
        <v>17991.45685279188</v>
      </c>
      <c r="F48" s="2">
        <v>26</v>
      </c>
    </row>
    <row r="49" spans="1:6" ht="15.75" customHeight="1">
      <c r="A49" s="3">
        <v>6</v>
      </c>
      <c r="B49" s="8" t="s">
        <v>68</v>
      </c>
      <c r="C49" s="3">
        <v>-1000</v>
      </c>
      <c r="D49" s="3">
        <f t="shared" si="3"/>
        <v>-553.2994923857868</v>
      </c>
      <c r="E49" s="3">
        <f t="shared" si="4"/>
        <v>-446.70050761421317</v>
      </c>
      <c r="F49" s="2">
        <v>109</v>
      </c>
    </row>
    <row r="50" spans="1:6" ht="15.75" customHeight="1">
      <c r="A50" s="3">
        <v>7</v>
      </c>
      <c r="B50" s="8" t="s">
        <v>69</v>
      </c>
      <c r="C50" s="3">
        <v>1000</v>
      </c>
      <c r="D50" s="3">
        <f t="shared" si="3"/>
        <v>614.2131979695431</v>
      </c>
      <c r="E50" s="3">
        <f t="shared" si="4"/>
        <v>385.7868020304569</v>
      </c>
      <c r="F50" s="2">
        <v>121</v>
      </c>
    </row>
    <row r="51" spans="1:6" ht="15.75" customHeight="1">
      <c r="A51" s="3">
        <v>8</v>
      </c>
      <c r="B51" s="8" t="s">
        <v>70</v>
      </c>
      <c r="C51" s="3">
        <v>-560</v>
      </c>
      <c r="D51" s="3">
        <f t="shared" si="3"/>
        <v>-407.9187817258883</v>
      </c>
      <c r="E51" s="3">
        <f t="shared" si="4"/>
        <v>-152.08121827411168</v>
      </c>
      <c r="F51" s="2">
        <v>143.5</v>
      </c>
    </row>
    <row r="52" spans="1:6" ht="15.75" customHeight="1">
      <c r="A52" s="3">
        <v>9</v>
      </c>
      <c r="B52" s="9" t="s">
        <v>71</v>
      </c>
      <c r="C52" s="3">
        <v>560</v>
      </c>
      <c r="D52" s="3">
        <f t="shared" si="3"/>
        <v>442.0304568527919</v>
      </c>
      <c r="E52" s="3">
        <f t="shared" si="4"/>
        <v>117.96954314720813</v>
      </c>
      <c r="F52" s="2">
        <v>155.5</v>
      </c>
    </row>
    <row r="53" spans="1:6" ht="15.75" customHeight="1">
      <c r="A53" s="3">
        <v>10</v>
      </c>
      <c r="B53" t="s">
        <v>72</v>
      </c>
      <c r="C53" s="3">
        <v>-250</v>
      </c>
      <c r="D53" s="3">
        <f t="shared" si="3"/>
        <v>-162.43654822335026</v>
      </c>
      <c r="E53" s="3">
        <f t="shared" si="4"/>
        <v>-87.56345177664974</v>
      </c>
      <c r="F53" s="2">
        <v>128</v>
      </c>
    </row>
    <row r="54" spans="1:6" ht="15.75" customHeight="1">
      <c r="A54" s="3">
        <v>11</v>
      </c>
      <c r="B54" s="9" t="s">
        <v>73</v>
      </c>
      <c r="C54" s="3">
        <v>250</v>
      </c>
      <c r="D54" s="3">
        <f t="shared" si="3"/>
        <v>177.66497461928935</v>
      </c>
      <c r="E54" s="3">
        <f t="shared" si="4"/>
        <v>72.33502538071065</v>
      </c>
      <c r="F54" s="2">
        <v>140</v>
      </c>
    </row>
    <row r="55" spans="1:6" ht="15.75" customHeight="1">
      <c r="A55" s="3">
        <v>12</v>
      </c>
      <c r="C55" s="3">
        <v>0</v>
      </c>
      <c r="D55" s="3">
        <f t="shared" si="3"/>
        <v>0</v>
      </c>
      <c r="E55" s="3">
        <f t="shared" si="4"/>
        <v>0</v>
      </c>
      <c r="F55" s="2">
        <v>0</v>
      </c>
    </row>
    <row r="56" spans="1:6" ht="15.75" customHeight="1">
      <c r="A56" s="3">
        <v>13</v>
      </c>
      <c r="C56" s="3">
        <v>0</v>
      </c>
      <c r="D56" s="3">
        <f t="shared" si="3"/>
        <v>0</v>
      </c>
      <c r="E56" s="3">
        <f t="shared" si="4"/>
        <v>0</v>
      </c>
      <c r="F56" s="2">
        <v>0</v>
      </c>
    </row>
    <row r="57" spans="1:6" ht="15.75" customHeight="1">
      <c r="A57" s="3">
        <v>14</v>
      </c>
      <c r="C57" s="3">
        <v>0</v>
      </c>
      <c r="D57" s="3">
        <f t="shared" si="3"/>
        <v>0</v>
      </c>
      <c r="E57" s="3">
        <f t="shared" si="4"/>
        <v>0</v>
      </c>
      <c r="F57" s="2">
        <v>0</v>
      </c>
    </row>
    <row r="58" spans="1:6" ht="15.75" customHeight="1">
      <c r="A58" s="3">
        <v>15</v>
      </c>
      <c r="C58" s="3">
        <v>0</v>
      </c>
      <c r="D58" s="3">
        <f t="shared" si="3"/>
        <v>0</v>
      </c>
      <c r="E58" s="3">
        <f t="shared" si="4"/>
        <v>0</v>
      </c>
      <c r="F58" s="2">
        <v>0</v>
      </c>
    </row>
    <row r="59" spans="1:6" ht="15.75" customHeight="1">
      <c r="A59" s="3">
        <v>16</v>
      </c>
      <c r="C59" s="3">
        <v>0</v>
      </c>
      <c r="D59" s="3">
        <f t="shared" si="3"/>
        <v>0</v>
      </c>
      <c r="E59" s="3">
        <f t="shared" si="4"/>
        <v>0</v>
      </c>
      <c r="F59" s="2">
        <v>0</v>
      </c>
    </row>
    <row r="60" spans="1:6" ht="15.75" customHeight="1">
      <c r="A60" s="3">
        <v>17</v>
      </c>
      <c r="C60"/>
      <c r="D60"/>
      <c r="E60"/>
      <c r="F60"/>
    </row>
    <row r="61" spans="1:6" ht="15.75" customHeight="1">
      <c r="A61" s="3">
        <v>18</v>
      </c>
      <c r="B61" s="10" t="s">
        <v>59</v>
      </c>
      <c r="C61" s="3">
        <f>SUM(C44:C59)</f>
        <v>54160</v>
      </c>
      <c r="D61" s="3">
        <f>SUM(D44:D59)</f>
        <v>17556.264517766496</v>
      </c>
      <c r="E61" s="3">
        <f>SUM(E44:E59)</f>
        <v>36603.73548223349</v>
      </c>
      <c r="F61" s="2">
        <f>D61*$E$39/C61</f>
        <v>63.858643094534706</v>
      </c>
    </row>
    <row r="62" spans="1:6" ht="15.75" customHeight="1">
      <c r="A62" s="3">
        <v>19</v>
      </c>
      <c r="C62"/>
      <c r="D62"/>
      <c r="E62"/>
      <c r="F62"/>
    </row>
    <row r="63" spans="1:6" ht="15.75" customHeight="1">
      <c r="A63" s="3">
        <v>20</v>
      </c>
      <c r="B63" t="s">
        <v>60</v>
      </c>
      <c r="C63" s="3">
        <v>300</v>
      </c>
      <c r="D63" s="3">
        <f>C63*F63/$E$39</f>
        <v>0</v>
      </c>
      <c r="E63" s="3">
        <f aca="true" t="shared" si="5" ref="E63:E68">C63-D63</f>
        <v>300</v>
      </c>
      <c r="F63" s="2">
        <v>0</v>
      </c>
    </row>
    <row r="64" spans="1:6" ht="15.75" customHeight="1">
      <c r="A64" s="3">
        <v>21</v>
      </c>
      <c r="B64" s="8" t="s">
        <v>74</v>
      </c>
      <c r="C64" s="3">
        <v>1200</v>
      </c>
      <c r="D64" s="3">
        <f>C64*F64/$E$39</f>
        <v>-310.65989847715736</v>
      </c>
      <c r="E64" s="3">
        <f t="shared" si="5"/>
        <v>1510.6598984771574</v>
      </c>
      <c r="F64" s="2">
        <v>-51</v>
      </c>
    </row>
    <row r="65" spans="1:6" ht="15.75" customHeight="1">
      <c r="A65" s="3">
        <v>22</v>
      </c>
      <c r="B65" s="8" t="s">
        <v>61</v>
      </c>
      <c r="C65" s="3">
        <v>1000</v>
      </c>
      <c r="D65" s="3">
        <f>C65*F65/$E$39</f>
        <v>710.6598984771574</v>
      </c>
      <c r="E65" s="3">
        <f t="shared" si="5"/>
        <v>289.3401015228426</v>
      </c>
      <c r="F65" s="2">
        <v>140</v>
      </c>
    </row>
    <row r="66" spans="1:6" ht="15.75" customHeight="1">
      <c r="A66" s="3">
        <v>23</v>
      </c>
      <c r="C66" s="3">
        <v>0</v>
      </c>
      <c r="D66" s="3">
        <f>C66*F66/$E$39</f>
        <v>0</v>
      </c>
      <c r="E66" s="3">
        <f t="shared" si="5"/>
        <v>0</v>
      </c>
      <c r="F66" s="2">
        <v>0</v>
      </c>
    </row>
    <row r="67" spans="1:6" ht="15.75" customHeight="1">
      <c r="A67" s="3">
        <v>24</v>
      </c>
      <c r="B67" s="8"/>
      <c r="C67" s="3">
        <v>0</v>
      </c>
      <c r="D67" s="3">
        <f>C67*F67/$E$39</f>
        <v>0</v>
      </c>
      <c r="E67" s="3">
        <f t="shared" si="5"/>
        <v>0</v>
      </c>
      <c r="F67" s="2">
        <v>0</v>
      </c>
    </row>
    <row r="68" spans="1:6" ht="15.75" customHeight="1">
      <c r="A68" s="3">
        <v>25</v>
      </c>
      <c r="C68" s="3">
        <v>0</v>
      </c>
      <c r="D68" s="3">
        <f>C68*F68/$E$39</f>
        <v>0</v>
      </c>
      <c r="E68" s="3">
        <f t="shared" si="5"/>
        <v>0</v>
      </c>
      <c r="F68" s="2">
        <v>0</v>
      </c>
    </row>
    <row r="69" ht="15.75" customHeight="1"/>
    <row r="70" spans="2:6" ht="15.75" customHeight="1">
      <c r="B70" s="10" t="s">
        <v>63</v>
      </c>
      <c r="C70" s="3">
        <f>SUM(C59:C68)</f>
        <v>56660</v>
      </c>
      <c r="D70" s="3">
        <f>SUM(D59:D68)</f>
        <v>17956.264517766496</v>
      </c>
      <c r="E70" s="3">
        <f>SUM(E59:E68)</f>
        <v>38703.73548223349</v>
      </c>
      <c r="F70" s="2">
        <f>D70*$E$39/C70</f>
        <v>62.43177038475115</v>
      </c>
    </row>
    <row r="71" ht="15.75" customHeight="1">
      <c r="B71" s="5"/>
    </row>
    <row r="72" spans="2:5" ht="15.75" customHeight="1">
      <c r="B72" s="10" t="s">
        <v>64</v>
      </c>
      <c r="C72" s="3">
        <v>57551</v>
      </c>
      <c r="D72" s="3">
        <v>20066</v>
      </c>
      <c r="E72" s="3">
        <v>37485</v>
      </c>
    </row>
    <row r="73" spans="2:6" ht="15.75" customHeight="1">
      <c r="B73" t="s">
        <v>42</v>
      </c>
      <c r="D73" s="6" t="s">
        <v>1</v>
      </c>
      <c r="E73" t="s">
        <v>2</v>
      </c>
      <c r="F73"/>
    </row>
    <row r="74" spans="2:4" ht="15.75" customHeight="1">
      <c r="B74" s="8" t="s">
        <v>75</v>
      </c>
      <c r="D74" s="7"/>
    </row>
    <row r="75" spans="2:5" ht="15.75" customHeight="1">
      <c r="B75" t="s">
        <v>76</v>
      </c>
      <c r="D75" s="4" t="s">
        <v>3</v>
      </c>
      <c r="E75" s="2">
        <v>197</v>
      </c>
    </row>
    <row r="76" ht="15.75" customHeight="1"/>
    <row r="77" spans="1:6" ht="15.75" customHeight="1">
      <c r="A77" s="3" t="s">
        <v>4</v>
      </c>
      <c r="B77" s="1" t="s">
        <v>5</v>
      </c>
      <c r="C77" s="3" t="s">
        <v>6</v>
      </c>
      <c r="D77" s="3" t="s">
        <v>7</v>
      </c>
      <c r="E77" s="3" t="s">
        <v>8</v>
      </c>
      <c r="F77" s="2" t="s">
        <v>9</v>
      </c>
    </row>
    <row r="78" spans="3:6" ht="15.75" customHeight="1">
      <c r="C78" s="3" t="s">
        <v>10</v>
      </c>
      <c r="D78" s="3" t="s">
        <v>10</v>
      </c>
      <c r="E78" s="3" t="s">
        <v>10</v>
      </c>
      <c r="F78" s="2" t="s">
        <v>11</v>
      </c>
    </row>
    <row r="79" ht="15.75" customHeight="1"/>
    <row r="80" spans="1:6" ht="15.75" customHeight="1">
      <c r="A80" s="3">
        <v>1</v>
      </c>
      <c r="B80" s="8" t="s">
        <v>46</v>
      </c>
      <c r="C80" s="3">
        <v>53890</v>
      </c>
      <c r="D80" s="3">
        <f>C80*F80/$E$75</f>
        <v>16029.949796954314</v>
      </c>
      <c r="E80" s="3">
        <f>C80-D80</f>
        <v>37860.050203045685</v>
      </c>
      <c r="F80" s="2">
        <v>58.599</v>
      </c>
    </row>
    <row r="81" spans="1:6" ht="15.75" customHeight="1">
      <c r="A81" s="3">
        <v>2</v>
      </c>
      <c r="B81" t="s">
        <v>47</v>
      </c>
      <c r="C81" s="3">
        <v>270</v>
      </c>
      <c r="D81" s="3">
        <f>C81*F81/$E$75</f>
        <v>153.502538071066</v>
      </c>
      <c r="E81" s="3">
        <f aca="true" t="shared" si="6" ref="E81:E95">C81-D81</f>
        <v>116.497461928934</v>
      </c>
      <c r="F81" s="2">
        <v>112</v>
      </c>
    </row>
    <row r="82" spans="1:6" ht="15.75" customHeight="1">
      <c r="A82" s="3">
        <v>3</v>
      </c>
      <c r="B82" s="8" t="s">
        <v>77</v>
      </c>
      <c r="C82" s="3">
        <v>-18907</v>
      </c>
      <c r="D82" s="3">
        <f>C82*F82/$E$75</f>
        <v>-11425.970375634519</v>
      </c>
      <c r="E82" s="3">
        <f t="shared" si="6"/>
        <v>-7481.029624365481</v>
      </c>
      <c r="F82" s="2">
        <v>119.052</v>
      </c>
    </row>
    <row r="83" ht="15.75" customHeight="1">
      <c r="A83" s="3">
        <v>4</v>
      </c>
    </row>
    <row r="84" spans="1:6" ht="15.75" customHeight="1">
      <c r="A84" s="3">
        <v>5</v>
      </c>
      <c r="B84" t="s">
        <v>78</v>
      </c>
      <c r="C84" s="3">
        <f>SUM(C80:C82)</f>
        <v>35253</v>
      </c>
      <c r="D84" s="3">
        <f>SUM(D80:D82)</f>
        <v>4757.481959390861</v>
      </c>
      <c r="E84" s="3">
        <f>SUM(E80:E82)</f>
        <v>30495.51804060914</v>
      </c>
      <c r="F84" s="2">
        <f>D84*$E$75/C84</f>
        <v>26.585650753127386</v>
      </c>
    </row>
    <row r="85" spans="1:2" ht="15.75" customHeight="1">
      <c r="A85" s="3">
        <v>6</v>
      </c>
      <c r="B85" s="8"/>
    </row>
    <row r="86" spans="1:2" ht="15.75" customHeight="1">
      <c r="A86" s="3">
        <v>7</v>
      </c>
      <c r="B86" s="8"/>
    </row>
    <row r="87" spans="1:6" ht="15.75" customHeight="1">
      <c r="A87" s="3">
        <v>8</v>
      </c>
      <c r="B87" s="9" t="s">
        <v>79</v>
      </c>
      <c r="C87" s="3">
        <v>18907</v>
      </c>
      <c r="D87" s="3">
        <f>C87*F87/$E$75</f>
        <v>11425.970375634519</v>
      </c>
      <c r="E87" s="3">
        <f t="shared" si="6"/>
        <v>7481.029624365481</v>
      </c>
      <c r="F87" s="2">
        <v>119.052</v>
      </c>
    </row>
    <row r="88" spans="1:6" ht="15.75" customHeight="1">
      <c r="A88" s="3">
        <v>9</v>
      </c>
      <c r="B88" s="9" t="s">
        <v>80</v>
      </c>
      <c r="C88" s="3">
        <v>35253</v>
      </c>
      <c r="D88" s="3">
        <f aca="true" t="shared" si="7" ref="D88:D95">C88*F88/$E$75</f>
        <v>6905.651116751269</v>
      </c>
      <c r="E88" s="3">
        <f t="shared" si="6"/>
        <v>28347.34888324873</v>
      </c>
      <c r="F88" s="2">
        <v>38.59</v>
      </c>
    </row>
    <row r="89" spans="1:6" ht="15.75" customHeight="1">
      <c r="A89" s="3">
        <v>10</v>
      </c>
      <c r="B89" t="s">
        <v>81</v>
      </c>
      <c r="C89" s="3">
        <v>-520</v>
      </c>
      <c r="D89" s="3">
        <f t="shared" si="7"/>
        <v>-126.7005076142132</v>
      </c>
      <c r="E89" s="3">
        <f t="shared" si="6"/>
        <v>-393.29949238578683</v>
      </c>
      <c r="F89" s="2">
        <v>48</v>
      </c>
    </row>
    <row r="90" spans="1:6" ht="15.75" customHeight="1">
      <c r="A90" s="3">
        <v>11</v>
      </c>
      <c r="B90" s="8" t="s">
        <v>82</v>
      </c>
      <c r="C90" s="3">
        <v>-100</v>
      </c>
      <c r="D90" s="3">
        <f t="shared" si="7"/>
        <v>18.274111675126903</v>
      </c>
      <c r="E90" s="3">
        <f t="shared" si="6"/>
        <v>-118.2741116751269</v>
      </c>
      <c r="F90" s="2">
        <v>-36</v>
      </c>
    </row>
    <row r="91" spans="1:6" ht="15.75" customHeight="1">
      <c r="A91" s="3">
        <v>12</v>
      </c>
      <c r="C91" s="3">
        <v>0</v>
      </c>
      <c r="D91" s="3">
        <f t="shared" si="7"/>
        <v>0</v>
      </c>
      <c r="E91" s="3">
        <f t="shared" si="6"/>
        <v>0</v>
      </c>
      <c r="F91" s="2">
        <v>0</v>
      </c>
    </row>
    <row r="92" spans="1:6" ht="15.75" customHeight="1">
      <c r="A92" s="3">
        <v>13</v>
      </c>
      <c r="C92" s="3">
        <v>0</v>
      </c>
      <c r="D92" s="3">
        <f t="shared" si="7"/>
        <v>0</v>
      </c>
      <c r="E92" s="3">
        <f t="shared" si="6"/>
        <v>0</v>
      </c>
      <c r="F92" s="2">
        <v>0</v>
      </c>
    </row>
    <row r="93" spans="1:6" ht="15.75" customHeight="1">
      <c r="A93" s="3">
        <v>14</v>
      </c>
      <c r="C93" s="3">
        <v>0</v>
      </c>
      <c r="D93" s="3">
        <f t="shared" si="7"/>
        <v>0</v>
      </c>
      <c r="E93" s="3">
        <f t="shared" si="6"/>
        <v>0</v>
      </c>
      <c r="F93" s="2">
        <v>0</v>
      </c>
    </row>
    <row r="94" spans="1:6" ht="15.75" customHeight="1">
      <c r="A94" s="3">
        <v>15</v>
      </c>
      <c r="C94" s="3">
        <v>0</v>
      </c>
      <c r="D94" s="3">
        <f t="shared" si="7"/>
        <v>0</v>
      </c>
      <c r="E94" s="3">
        <f t="shared" si="6"/>
        <v>0</v>
      </c>
      <c r="F94" s="2">
        <v>0</v>
      </c>
    </row>
    <row r="95" spans="1:6" ht="15.75" customHeight="1">
      <c r="A95" s="3">
        <v>16</v>
      </c>
      <c r="C95" s="3">
        <v>0</v>
      </c>
      <c r="D95" s="3">
        <f t="shared" si="7"/>
        <v>0</v>
      </c>
      <c r="E95" s="3">
        <f t="shared" si="6"/>
        <v>0</v>
      </c>
      <c r="F95" s="2">
        <v>0</v>
      </c>
    </row>
    <row r="96" spans="1:6" ht="15.75" customHeight="1">
      <c r="A96" s="3">
        <v>17</v>
      </c>
      <c r="C96"/>
      <c r="D96"/>
      <c r="E96"/>
      <c r="F96"/>
    </row>
    <row r="97" spans="1:6" ht="15.75" customHeight="1">
      <c r="A97" s="3">
        <v>18</v>
      </c>
      <c r="B97" s="10" t="s">
        <v>59</v>
      </c>
      <c r="C97" s="3">
        <f>SUM(C87:C95)</f>
        <v>53540</v>
      </c>
      <c r="D97" s="3">
        <f>SUM(D87:D95)</f>
        <v>18223.195096446703</v>
      </c>
      <c r="E97" s="3">
        <f>SUM(E87:E95)</f>
        <v>35316.8049035533</v>
      </c>
      <c r="F97" s="2">
        <f>D97*$E$75/C97</f>
        <v>67.05210000000001</v>
      </c>
    </row>
    <row r="98" spans="1:6" ht="15.75" customHeight="1">
      <c r="A98" s="3">
        <v>19</v>
      </c>
      <c r="C98"/>
      <c r="D98"/>
      <c r="E98"/>
      <c r="F98"/>
    </row>
    <row r="99" spans="1:6" ht="15.75" customHeight="1">
      <c r="A99" s="3">
        <v>20</v>
      </c>
      <c r="B99" t="s">
        <v>60</v>
      </c>
      <c r="C99" s="3">
        <v>300</v>
      </c>
      <c r="D99" s="3">
        <f>C99*F99/$E$75</f>
        <v>18.274111675126903</v>
      </c>
      <c r="E99" s="3">
        <f aca="true" t="shared" si="8" ref="E99:E104">C99-D99</f>
        <v>281.7258883248731</v>
      </c>
      <c r="F99" s="2">
        <v>12</v>
      </c>
    </row>
    <row r="100" spans="1:6" ht="15.75" customHeight="1">
      <c r="A100" s="3">
        <v>21</v>
      </c>
      <c r="B100" s="8" t="s">
        <v>74</v>
      </c>
      <c r="C100" s="3">
        <v>1200</v>
      </c>
      <c r="D100" s="3">
        <f>C100*F100/$E$75</f>
        <v>-237.56345177664974</v>
      </c>
      <c r="E100" s="3">
        <f t="shared" si="8"/>
        <v>1437.5634517766498</v>
      </c>
      <c r="F100" s="2">
        <v>-39</v>
      </c>
    </row>
    <row r="101" spans="1:6" ht="15.75" customHeight="1">
      <c r="A101" s="3">
        <v>22</v>
      </c>
      <c r="B101" s="8" t="s">
        <v>61</v>
      </c>
      <c r="C101" s="3">
        <v>1000</v>
      </c>
      <c r="D101" s="3">
        <f>C101*F101/$E$75</f>
        <v>771.5736040609137</v>
      </c>
      <c r="E101" s="3">
        <f t="shared" si="8"/>
        <v>228.42639593908632</v>
      </c>
      <c r="F101" s="2">
        <v>152</v>
      </c>
    </row>
    <row r="102" spans="1:6" ht="15.75" customHeight="1">
      <c r="A102" s="3">
        <v>23</v>
      </c>
      <c r="C102" s="3">
        <v>0</v>
      </c>
      <c r="D102" s="3">
        <f>C102*F102/$E$75</f>
        <v>0</v>
      </c>
      <c r="E102" s="3">
        <f t="shared" si="8"/>
        <v>0</v>
      </c>
      <c r="F102" s="2">
        <v>0</v>
      </c>
    </row>
    <row r="103" spans="1:6" ht="15.75" customHeight="1">
      <c r="A103" s="3">
        <v>24</v>
      </c>
      <c r="B103" s="8"/>
      <c r="C103" s="3">
        <v>0</v>
      </c>
      <c r="D103" s="3">
        <f>C103*F103/$E$75</f>
        <v>0</v>
      </c>
      <c r="E103" s="3">
        <f t="shared" si="8"/>
        <v>0</v>
      </c>
      <c r="F103" s="2">
        <v>0</v>
      </c>
    </row>
    <row r="104" spans="1:6" ht="15.75" customHeight="1">
      <c r="A104" s="3">
        <v>25</v>
      </c>
      <c r="C104" s="3">
        <v>0</v>
      </c>
      <c r="D104" s="3">
        <f>C104*F104/$E$75</f>
        <v>0</v>
      </c>
      <c r="E104" s="3">
        <f t="shared" si="8"/>
        <v>0</v>
      </c>
      <c r="F104" s="2">
        <v>0</v>
      </c>
    </row>
    <row r="105" ht="15.75" customHeight="1"/>
    <row r="106" spans="2:6" ht="15.75" customHeight="1">
      <c r="B106" s="10" t="s">
        <v>63</v>
      </c>
      <c r="C106" s="3">
        <f>SUM(C95:C104)</f>
        <v>56040</v>
      </c>
      <c r="D106" s="3">
        <f>SUM(D95:D104)</f>
        <v>18775.479360406098</v>
      </c>
      <c r="E106" s="3">
        <f>SUM(E95:E104)</f>
        <v>37264.52063959391</v>
      </c>
      <c r="F106" s="2">
        <f>D106*$E$75/C106</f>
        <v>66.00230967166313</v>
      </c>
    </row>
    <row r="107" ht="15.75" customHeight="1">
      <c r="B107" s="5"/>
    </row>
    <row r="108" spans="2:5" ht="15.75" customHeight="1">
      <c r="B108" s="10" t="s">
        <v>64</v>
      </c>
      <c r="C108" s="3">
        <v>57551</v>
      </c>
      <c r="D108" s="3">
        <v>20066</v>
      </c>
      <c r="E108" s="3">
        <v>37485</v>
      </c>
    </row>
  </sheetData>
  <printOptions gridLines="1"/>
  <pageMargins left="0.75" right="0.75" top="1" bottom="1" header="0.5" footer="0.5"/>
  <pageSetup orientation="portrait" r:id="rId1"/>
  <headerFooter alignWithMargins="0">
    <oddHeader>&amp;CAXLE LOAD CALCULATION</oddHeader>
    <oddFooter>&amp;L&amp;F&amp;CPage &amp;P&amp;R&amp;D</oddFooter>
  </headerFooter>
  <rowBreaks count="3" manualBreakCount="3">
    <brk id="36" max="65535" man="1"/>
    <brk id="72" max="65535" man="1"/>
    <brk id="108" max="6553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1">
      <selection activeCell="B2" sqref="B2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2:6" ht="15.75" customHeight="1">
      <c r="B1" s="8" t="s">
        <v>83</v>
      </c>
      <c r="D1" s="6" t="s">
        <v>1</v>
      </c>
      <c r="E1" t="s">
        <v>2</v>
      </c>
      <c r="F1"/>
    </row>
    <row r="2" spans="2:4" ht="15.75" customHeight="1">
      <c r="B2" s="8"/>
      <c r="D2" s="7"/>
    </row>
    <row r="3" spans="4:5" ht="15.75" customHeight="1">
      <c r="D3" s="4" t="s">
        <v>3</v>
      </c>
      <c r="E3" s="2">
        <v>197</v>
      </c>
    </row>
    <row r="4" ht="15.75" customHeight="1"/>
    <row r="5" spans="1:6" ht="15.75" customHeight="1">
      <c r="A5" s="3" t="s">
        <v>4</v>
      </c>
      <c r="B5" s="1" t="s">
        <v>5</v>
      </c>
      <c r="C5" s="3" t="s">
        <v>6</v>
      </c>
      <c r="D5" s="3" t="s">
        <v>7</v>
      </c>
      <c r="E5" s="3" t="s">
        <v>8</v>
      </c>
      <c r="F5" s="2" t="s">
        <v>9</v>
      </c>
    </row>
    <row r="6" spans="3:6" ht="15.75" customHeight="1">
      <c r="C6" s="3" t="s">
        <v>10</v>
      </c>
      <c r="D6" s="3" t="s">
        <v>10</v>
      </c>
      <c r="E6" s="3" t="s">
        <v>10</v>
      </c>
      <c r="F6" s="2" t="s">
        <v>11</v>
      </c>
    </row>
    <row r="7" ht="15.75" customHeight="1"/>
    <row r="8" spans="1:6" ht="15.75" customHeight="1">
      <c r="A8" s="3">
        <v>1</v>
      </c>
      <c r="B8" s="8" t="s">
        <v>84</v>
      </c>
      <c r="C8" s="3">
        <v>53890</v>
      </c>
      <c r="D8" s="3">
        <f aca="true" t="shared" si="0" ref="D8:D27">C8*F8/$E$3</f>
        <v>16029.949796954314</v>
      </c>
      <c r="E8" s="3">
        <f aca="true" t="shared" si="1" ref="E8:E20">C8-D8</f>
        <v>37860.050203045685</v>
      </c>
      <c r="F8" s="2">
        <v>58.599</v>
      </c>
    </row>
    <row r="9" spans="1:6" ht="15.75" customHeight="1">
      <c r="A9" s="3">
        <v>2</v>
      </c>
      <c r="B9" t="s">
        <v>85</v>
      </c>
      <c r="C9" s="3">
        <v>0</v>
      </c>
      <c r="D9" s="3">
        <f t="shared" si="0"/>
        <v>0</v>
      </c>
      <c r="E9" s="3">
        <f t="shared" si="1"/>
        <v>0</v>
      </c>
      <c r="F9" s="2">
        <v>0</v>
      </c>
    </row>
    <row r="10" spans="1:6" ht="15.75" customHeight="1">
      <c r="A10" s="3">
        <v>3</v>
      </c>
      <c r="B10" t="s">
        <v>86</v>
      </c>
      <c r="C10" s="3">
        <v>-18655</v>
      </c>
      <c r="D10" s="3">
        <f t="shared" si="0"/>
        <v>-11246.976395939088</v>
      </c>
      <c r="E10" s="3">
        <f t="shared" si="1"/>
        <v>-7408.0236040609125</v>
      </c>
      <c r="F10" s="2">
        <v>118.77</v>
      </c>
    </row>
    <row r="11" ht="15.75" customHeight="1">
      <c r="A11" s="3">
        <v>4</v>
      </c>
    </row>
    <row r="12" spans="1:6" ht="15.75" customHeight="1">
      <c r="A12" s="3">
        <v>5</v>
      </c>
      <c r="B12" t="s">
        <v>87</v>
      </c>
      <c r="C12" s="3">
        <f>SUM(C8:C10)</f>
        <v>35235</v>
      </c>
      <c r="D12" s="3">
        <f>SUM(D8:D10)</f>
        <v>4782.973401015226</v>
      </c>
      <c r="E12" s="3">
        <f>SUM(E8:E10)</f>
        <v>30452.026598984772</v>
      </c>
      <c r="F12" s="2">
        <f>D12/C12*$E$3</f>
        <v>26.741755640698155</v>
      </c>
    </row>
    <row r="13" spans="1:6" ht="15.75" customHeight="1">
      <c r="A13" s="3">
        <v>6</v>
      </c>
      <c r="B13" t="s">
        <v>88</v>
      </c>
      <c r="C13" s="3">
        <v>-350</v>
      </c>
      <c r="D13" s="3">
        <f t="shared" si="0"/>
        <v>90.60913705583756</v>
      </c>
      <c r="E13" s="3">
        <f t="shared" si="1"/>
        <v>-440.60913705583755</v>
      </c>
      <c r="F13" s="2">
        <v>-51</v>
      </c>
    </row>
    <row r="14" spans="1:6" ht="15.75" customHeight="1">
      <c r="A14" s="3">
        <v>7</v>
      </c>
      <c r="B14" t="s">
        <v>81</v>
      </c>
      <c r="C14" s="3">
        <v>-520</v>
      </c>
      <c r="D14" s="3">
        <f t="shared" si="0"/>
        <v>-126.7005076142132</v>
      </c>
      <c r="E14" s="3">
        <f t="shared" si="1"/>
        <v>-393.29949238578683</v>
      </c>
      <c r="F14" s="2">
        <v>48</v>
      </c>
    </row>
    <row r="15" spans="1:6" ht="15.75" customHeight="1">
      <c r="A15" s="3">
        <v>8</v>
      </c>
      <c r="B15" t="s">
        <v>89</v>
      </c>
      <c r="C15" s="3">
        <v>-100</v>
      </c>
      <c r="D15" s="3">
        <f t="shared" si="0"/>
        <v>-5.0761421319796955</v>
      </c>
      <c r="E15" s="3">
        <f t="shared" si="1"/>
        <v>-94.9238578680203</v>
      </c>
      <c r="F15" s="2">
        <v>10</v>
      </c>
    </row>
    <row r="16" spans="1:2" ht="15.75" customHeight="1">
      <c r="A16" s="3">
        <v>9</v>
      </c>
      <c r="B16" s="8"/>
    </row>
    <row r="17" spans="1:6" s="12" customFormat="1" ht="15.75" customHeight="1">
      <c r="A17" s="11">
        <v>10</v>
      </c>
      <c r="B17" s="12" t="s">
        <v>90</v>
      </c>
      <c r="C17" s="11">
        <f>SUM(C12:C15)</f>
        <v>34265</v>
      </c>
      <c r="D17" s="11">
        <f>SUM(D12:D15)</f>
        <v>4741.805888324871</v>
      </c>
      <c r="E17" s="11">
        <f>SUM(E12:E15)</f>
        <v>29523.194111675126</v>
      </c>
      <c r="F17" s="13">
        <f>D17/C17*$E$3</f>
        <v>27.262097183715152</v>
      </c>
    </row>
    <row r="18" spans="1:2" ht="15.75" customHeight="1">
      <c r="A18" s="3">
        <v>11</v>
      </c>
      <c r="B18" s="8"/>
    </row>
    <row r="19" spans="1:6" ht="15.75" customHeight="1">
      <c r="A19" s="3">
        <v>12</v>
      </c>
      <c r="B19" t="s">
        <v>79</v>
      </c>
      <c r="C19" s="3">
        <v>18655</v>
      </c>
      <c r="D19" s="3">
        <f t="shared" si="0"/>
        <v>11246.976395939088</v>
      </c>
      <c r="E19" s="3">
        <f t="shared" si="1"/>
        <v>7408.0236040609125</v>
      </c>
      <c r="F19" s="2">
        <v>118.77</v>
      </c>
    </row>
    <row r="20" spans="1:6" ht="15.75" customHeight="1">
      <c r="A20" s="3">
        <v>13</v>
      </c>
      <c r="B20" t="s">
        <v>91</v>
      </c>
      <c r="C20" s="3">
        <v>-100</v>
      </c>
      <c r="D20" s="3">
        <f t="shared" si="0"/>
        <v>18.274111675126903</v>
      </c>
      <c r="E20" s="3">
        <f t="shared" si="1"/>
        <v>-118.2741116751269</v>
      </c>
      <c r="F20" s="2">
        <v>-36</v>
      </c>
    </row>
    <row r="21" ht="15.75" customHeight="1">
      <c r="A21" s="3">
        <v>14</v>
      </c>
    </row>
    <row r="22" spans="1:6" s="12" customFormat="1" ht="15.75" customHeight="1">
      <c r="A22" s="11">
        <v>15</v>
      </c>
      <c r="B22" s="12" t="s">
        <v>92</v>
      </c>
      <c r="C22" s="11">
        <f>SUM(C19:C20)</f>
        <v>18555</v>
      </c>
      <c r="D22" s="11">
        <f>SUM(D19:D20)</f>
        <v>11265.250507614215</v>
      </c>
      <c r="E22" s="11">
        <f>SUM(E19:E20)</f>
        <v>7289.749492385786</v>
      </c>
      <c r="F22" s="13">
        <f>D22/C22*$E$3</f>
        <v>119.60411479385613</v>
      </c>
    </row>
    <row r="23" ht="15.75" customHeight="1">
      <c r="A23" s="3">
        <v>16</v>
      </c>
    </row>
    <row r="24" spans="1:6" s="12" customFormat="1" ht="15.75" customHeight="1">
      <c r="A24" s="11">
        <v>17</v>
      </c>
      <c r="B24" s="12" t="s">
        <v>93</v>
      </c>
      <c r="C24" s="11">
        <f>C17+C22</f>
        <v>52820</v>
      </c>
      <c r="D24" s="11">
        <f>D17+D22</f>
        <v>16007.056395939086</v>
      </c>
      <c r="E24" s="11">
        <f>E17+E22</f>
        <v>36812.943604060914</v>
      </c>
      <c r="F24" s="13">
        <f>D24/C24*$E$3</f>
        <v>59.70068364255963</v>
      </c>
    </row>
    <row r="25" spans="1:2" ht="15.75" customHeight="1">
      <c r="A25" s="3">
        <v>18</v>
      </c>
      <c r="B25" s="10"/>
    </row>
    <row r="26" spans="1:6" ht="15.75" customHeight="1">
      <c r="A26" s="3">
        <v>19</v>
      </c>
      <c r="B26" t="s">
        <v>94</v>
      </c>
      <c r="C26" s="1">
        <v>1080</v>
      </c>
      <c r="D26" s="3">
        <f t="shared" si="0"/>
        <v>833.2994923857868</v>
      </c>
      <c r="E26" s="3">
        <f>C26-D26</f>
        <v>246.70050761421317</v>
      </c>
      <c r="F26" s="2">
        <v>152</v>
      </c>
    </row>
    <row r="27" spans="1:6" ht="15.75" customHeight="1">
      <c r="A27" s="3">
        <v>20</v>
      </c>
      <c r="B27" t="s">
        <v>95</v>
      </c>
      <c r="C27" s="3">
        <v>252</v>
      </c>
      <c r="D27" s="3">
        <f t="shared" si="0"/>
        <v>143.26903553299493</v>
      </c>
      <c r="E27" s="3">
        <f>C27-D27</f>
        <v>108.73096446700507</v>
      </c>
      <c r="F27" s="2">
        <v>112</v>
      </c>
    </row>
    <row r="28" spans="1:2" ht="15.75" customHeight="1">
      <c r="A28" s="3">
        <v>21</v>
      </c>
      <c r="B28" s="8"/>
    </row>
    <row r="29" spans="1:6" s="12" customFormat="1" ht="15.75" customHeight="1">
      <c r="A29" s="11">
        <v>22</v>
      </c>
      <c r="B29" s="12" t="s">
        <v>96</v>
      </c>
      <c r="C29" s="11">
        <f>SUM(C24:C27)</f>
        <v>54152</v>
      </c>
      <c r="D29" s="11">
        <f>SUM(D24:D27)</f>
        <v>16983.624923857868</v>
      </c>
      <c r="E29" s="11">
        <f>SUM(E24:E27)</f>
        <v>37168.37507614213</v>
      </c>
      <c r="F29" s="13">
        <f>D29/C29*$E$3</f>
        <v>61.784866856256464</v>
      </c>
    </row>
    <row r="30" ht="15.75" customHeight="1">
      <c r="A30" s="3">
        <v>23</v>
      </c>
    </row>
    <row r="31" spans="1:2" ht="15.75" customHeight="1">
      <c r="A31" s="3">
        <v>24</v>
      </c>
      <c r="B31" s="8"/>
    </row>
    <row r="32" ht="15.75" customHeight="1">
      <c r="A32" s="3">
        <v>25</v>
      </c>
    </row>
    <row r="33" ht="15.75" customHeight="1"/>
    <row r="34" ht="15.75" customHeight="1">
      <c r="B34" s="10"/>
    </row>
    <row r="35" spans="2:5" ht="15.75" customHeight="1">
      <c r="B35" s="10" t="s">
        <v>97</v>
      </c>
      <c r="C35" s="3">
        <v>62540</v>
      </c>
      <c r="D35" s="3">
        <v>18540</v>
      </c>
      <c r="E35" s="3">
        <v>44000</v>
      </c>
    </row>
    <row r="36" spans="2:5" ht="15.75" customHeight="1">
      <c r="B36" s="10" t="s">
        <v>98</v>
      </c>
      <c r="C36" s="3">
        <v>57551</v>
      </c>
      <c r="D36" s="3">
        <v>20066</v>
      </c>
      <c r="E36" s="3">
        <v>37485</v>
      </c>
    </row>
    <row r="37" spans="4:6" ht="15.75" customHeight="1">
      <c r="D37" s="6"/>
      <c r="E37"/>
      <c r="F37"/>
    </row>
    <row r="38" spans="2:4" ht="15.75" customHeight="1">
      <c r="B38" s="9"/>
      <c r="D38" s="7"/>
    </row>
    <row r="39" spans="4:5" ht="15.75" customHeight="1">
      <c r="D39" s="4"/>
      <c r="E39" s="2"/>
    </row>
    <row r="40" ht="15.75" customHeight="1"/>
    <row r="41" ht="15.75" customHeight="1">
      <c r="B41" s="1"/>
    </row>
    <row r="42" ht="15.75" customHeight="1"/>
    <row r="43" ht="15.75" customHeight="1"/>
    <row r="44" ht="15.75" customHeight="1">
      <c r="B44" s="8"/>
    </row>
    <row r="45" ht="15.75" customHeight="1"/>
    <row r="46" ht="15.75" customHeight="1"/>
    <row r="47" ht="15.75" customHeight="1"/>
    <row r="48" ht="15.75" customHeight="1"/>
    <row r="49" ht="15.75" customHeight="1">
      <c r="B49" s="8"/>
    </row>
    <row r="50" ht="15.75" customHeight="1">
      <c r="B50" s="8"/>
    </row>
    <row r="51" ht="15.75" customHeight="1">
      <c r="B51" s="8"/>
    </row>
    <row r="52" ht="15.75" customHeight="1">
      <c r="B52" s="9"/>
    </row>
    <row r="53" ht="15.75" customHeight="1"/>
    <row r="54" ht="15.75" customHeight="1">
      <c r="B54" s="9"/>
    </row>
    <row r="55" ht="15.75" customHeight="1"/>
    <row r="56" ht="15.75" customHeight="1"/>
    <row r="57" ht="15.75" customHeight="1"/>
    <row r="58" ht="15.75" customHeight="1"/>
    <row r="59" ht="15.75" customHeight="1"/>
    <row r="60" spans="3:6" ht="15.75" customHeight="1">
      <c r="C60"/>
      <c r="D60"/>
      <c r="E60"/>
      <c r="F60"/>
    </row>
    <row r="61" ht="15.75" customHeight="1">
      <c r="B61" s="10"/>
    </row>
    <row r="62" spans="3:6" ht="15.75" customHeight="1">
      <c r="C62"/>
      <c r="D62"/>
      <c r="E62"/>
      <c r="F62"/>
    </row>
    <row r="63" ht="15.75" customHeight="1"/>
    <row r="64" ht="15.75" customHeight="1">
      <c r="B64" s="8"/>
    </row>
    <row r="65" ht="15.75" customHeight="1">
      <c r="B65" s="8"/>
    </row>
    <row r="66" ht="15.75" customHeight="1"/>
    <row r="67" ht="15.75" customHeight="1">
      <c r="B67" s="8"/>
    </row>
    <row r="68" ht="15.75" customHeight="1"/>
    <row r="69" ht="15.75" customHeight="1"/>
    <row r="70" ht="15.75" customHeight="1">
      <c r="B70" s="10"/>
    </row>
    <row r="71" ht="15.75" customHeight="1">
      <c r="B71" s="5"/>
    </row>
    <row r="72" ht="15.75" customHeight="1">
      <c r="B72" s="10"/>
    </row>
    <row r="73" spans="4:6" ht="15.75" customHeight="1">
      <c r="D73" s="6"/>
      <c r="E73"/>
      <c r="F73"/>
    </row>
    <row r="74" spans="2:4" ht="15.75" customHeight="1">
      <c r="B74" s="8"/>
      <c r="D74" s="7"/>
    </row>
    <row r="75" spans="4:5" ht="15.75" customHeight="1">
      <c r="D75" s="4"/>
      <c r="E75" s="2"/>
    </row>
    <row r="76" ht="15.75" customHeight="1"/>
    <row r="77" ht="15.75" customHeight="1">
      <c r="B77" s="1"/>
    </row>
    <row r="78" ht="15.75" customHeight="1"/>
    <row r="79" ht="15.75" customHeight="1"/>
    <row r="80" ht="15.75" customHeight="1">
      <c r="B80" s="8"/>
    </row>
    <row r="81" ht="15.75" customHeight="1"/>
    <row r="82" ht="15.75" customHeight="1">
      <c r="B82" s="8"/>
    </row>
    <row r="83" ht="15.75" customHeight="1"/>
    <row r="84" ht="15.75" customHeight="1"/>
    <row r="85" ht="15.75" customHeight="1">
      <c r="B85" s="8"/>
    </row>
    <row r="86" ht="15.75" customHeight="1">
      <c r="B86" s="8"/>
    </row>
    <row r="87" ht="15.75" customHeight="1">
      <c r="B87" s="9"/>
    </row>
    <row r="88" ht="15.75" customHeight="1">
      <c r="B88" s="9"/>
    </row>
    <row r="89" ht="15.75" customHeight="1"/>
    <row r="90" ht="15.75" customHeight="1">
      <c r="B90" s="8"/>
    </row>
    <row r="91" ht="15.75" customHeight="1"/>
    <row r="92" ht="15.75" customHeight="1"/>
    <row r="93" ht="15.75" customHeight="1"/>
    <row r="94" ht="15.75" customHeight="1"/>
    <row r="95" ht="15.75" customHeight="1"/>
    <row r="96" spans="3:6" ht="15.75" customHeight="1">
      <c r="C96"/>
      <c r="D96"/>
      <c r="E96"/>
      <c r="F96"/>
    </row>
    <row r="97" ht="15.75" customHeight="1">
      <c r="B97" s="10"/>
    </row>
    <row r="98" spans="3:6" ht="15.75" customHeight="1">
      <c r="C98"/>
      <c r="D98"/>
      <c r="E98"/>
      <c r="F98"/>
    </row>
    <row r="99" ht="15.75" customHeight="1"/>
    <row r="100" ht="15.75" customHeight="1">
      <c r="B100" s="8"/>
    </row>
    <row r="101" ht="15.75" customHeight="1">
      <c r="B101" s="8"/>
    </row>
    <row r="102" ht="15.75" customHeight="1"/>
    <row r="103" ht="15.75" customHeight="1">
      <c r="B103" s="8"/>
    </row>
    <row r="104" ht="15.75" customHeight="1"/>
    <row r="105" ht="15.75" customHeight="1"/>
    <row r="106" ht="15.75" customHeight="1">
      <c r="B106" s="10"/>
    </row>
    <row r="107" ht="15.75" customHeight="1">
      <c r="B107" s="5"/>
    </row>
    <row r="108" ht="15.75" customHeight="1">
      <c r="B108" s="10"/>
    </row>
  </sheetData>
  <printOptions gridLines="1"/>
  <pageMargins left="0.75" right="0.75" top="1" bottom="1" header="0.5" footer="0.5"/>
  <pageSetup orientation="portrait" r:id="rId1"/>
  <headerFooter alignWithMargins="0">
    <oddHeader>&amp;CAXLE LOAD CALCULATION</oddHeader>
    <oddFooter>&amp;L&amp;F&amp;CPage &amp;P&amp;R&amp;D</oddFooter>
  </headerFooter>
  <rowBreaks count="3" manualBreakCount="3">
    <brk id="36" max="65535" man="1"/>
    <brk id="72" max="65535" man="1"/>
    <brk id="108" max="6553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2:6" ht="15.75" customHeight="1">
      <c r="B1" t="s">
        <v>100</v>
      </c>
      <c r="D1" s="6" t="s">
        <v>1</v>
      </c>
      <c r="E1" t="s">
        <v>99</v>
      </c>
      <c r="F1"/>
    </row>
    <row r="2" spans="2:4" ht="15.75" customHeight="1">
      <c r="B2" s="9" t="s">
        <v>101</v>
      </c>
      <c r="D2" s="7"/>
    </row>
    <row r="3" spans="4:5" ht="15.75" customHeight="1">
      <c r="D3" s="4" t="s">
        <v>3</v>
      </c>
      <c r="E3" s="2">
        <v>197</v>
      </c>
    </row>
    <row r="4" ht="15.75" customHeight="1"/>
    <row r="5" spans="1:6" ht="15.75" customHeight="1">
      <c r="A5" s="3" t="s">
        <v>4</v>
      </c>
      <c r="B5" s="1" t="s">
        <v>5</v>
      </c>
      <c r="C5" s="3" t="s">
        <v>6</v>
      </c>
      <c r="D5" s="3" t="s">
        <v>7</v>
      </c>
      <c r="E5" s="3" t="s">
        <v>8</v>
      </c>
      <c r="F5" s="2" t="s">
        <v>9</v>
      </c>
    </row>
    <row r="6" spans="3:6" ht="15.75" customHeight="1">
      <c r="C6" s="3" t="s">
        <v>10</v>
      </c>
      <c r="D6" s="3" t="s">
        <v>10</v>
      </c>
      <c r="E6" s="3" t="s">
        <v>10</v>
      </c>
      <c r="F6" s="2" t="s">
        <v>11</v>
      </c>
    </row>
    <row r="7" ht="15.75" customHeight="1"/>
    <row r="8" spans="1:6" ht="15.75" customHeight="1">
      <c r="A8" s="3">
        <v>1</v>
      </c>
      <c r="B8" s="8" t="s">
        <v>102</v>
      </c>
      <c r="C8" s="3">
        <v>52200</v>
      </c>
      <c r="D8" s="3">
        <f>C8*F8/$E$3</f>
        <v>16780.04771573604</v>
      </c>
      <c r="E8" s="3">
        <f>C8-D8</f>
        <v>35419.952284263956</v>
      </c>
      <c r="F8" s="2">
        <v>63.327</v>
      </c>
    </row>
    <row r="9" spans="1:6" ht="15.75" customHeight="1">
      <c r="A9" s="3">
        <v>2</v>
      </c>
      <c r="B9" t="s">
        <v>103</v>
      </c>
      <c r="C9" s="3">
        <v>180</v>
      </c>
      <c r="D9" s="3">
        <f>C9*F9/$E$3</f>
        <v>115.1269035532995</v>
      </c>
      <c r="E9" s="3">
        <f aca="true" t="shared" si="0" ref="E9:E23">C9-D9</f>
        <v>64.8730964467005</v>
      </c>
      <c r="F9" s="2">
        <v>126</v>
      </c>
    </row>
    <row r="10" spans="1:2" ht="15.75" customHeight="1">
      <c r="A10" s="3">
        <v>3</v>
      </c>
      <c r="B10" s="8"/>
    </row>
    <row r="11" ht="15.75" customHeight="1">
      <c r="A11" s="3">
        <v>4</v>
      </c>
    </row>
    <row r="12" spans="1:6" ht="15.75" customHeight="1">
      <c r="A12" s="3">
        <v>5</v>
      </c>
      <c r="B12" s="10" t="s">
        <v>59</v>
      </c>
      <c r="C12" s="3">
        <f>SUM(C8:C10)</f>
        <v>52380</v>
      </c>
      <c r="D12" s="3">
        <f>SUM(D8:D10)</f>
        <v>16895.17461928934</v>
      </c>
      <c r="E12" s="3">
        <f>SUM(E8:E10)</f>
        <v>35484.82538071066</v>
      </c>
      <c r="F12" s="2">
        <f>D12*$E$3/C12</f>
        <v>63.54237113402062</v>
      </c>
    </row>
    <row r="13" spans="1:2" ht="15.75" customHeight="1">
      <c r="A13" s="3">
        <v>6</v>
      </c>
      <c r="B13" s="8"/>
    </row>
    <row r="14" spans="1:2" ht="15.75" customHeight="1">
      <c r="A14" s="3">
        <v>7</v>
      </c>
      <c r="B14" s="8"/>
    </row>
    <row r="15" spans="1:6" ht="15.75" customHeight="1">
      <c r="A15" s="3">
        <v>8</v>
      </c>
      <c r="B15" s="9" t="s">
        <v>104</v>
      </c>
      <c r="C15" s="3">
        <v>200</v>
      </c>
      <c r="D15" s="3">
        <f>C15*F15/$E$3</f>
        <v>211.16751269035532</v>
      </c>
      <c r="E15" s="3">
        <f t="shared" si="0"/>
        <v>-11.167512690355323</v>
      </c>
      <c r="F15" s="2">
        <v>208</v>
      </c>
    </row>
    <row r="16" spans="1:6" ht="15.75" customHeight="1">
      <c r="A16" s="3">
        <v>9</v>
      </c>
      <c r="B16" t="s">
        <v>60</v>
      </c>
      <c r="C16" s="3">
        <v>300</v>
      </c>
      <c r="D16" s="3">
        <f>C16*F16/$E$3</f>
        <v>18.274111675126903</v>
      </c>
      <c r="E16" s="3">
        <f t="shared" si="0"/>
        <v>281.7258883248731</v>
      </c>
      <c r="F16" s="2">
        <v>12</v>
      </c>
    </row>
    <row r="17" spans="1:6" ht="15.75" customHeight="1">
      <c r="A17" s="3">
        <v>10</v>
      </c>
      <c r="B17" s="8" t="s">
        <v>74</v>
      </c>
      <c r="C17" s="3">
        <v>1200</v>
      </c>
      <c r="D17" s="3">
        <f>C17*F17/$E$3</f>
        <v>-274.11167512690355</v>
      </c>
      <c r="E17" s="3">
        <f t="shared" si="0"/>
        <v>1474.1116751269035</v>
      </c>
      <c r="F17" s="2">
        <v>-45</v>
      </c>
    </row>
    <row r="18" spans="1:6" ht="15.75" customHeight="1">
      <c r="A18" s="3">
        <v>11</v>
      </c>
      <c r="B18" s="8" t="s">
        <v>61</v>
      </c>
      <c r="C18" s="3">
        <v>1000</v>
      </c>
      <c r="D18" s="3">
        <f>C18*F18/$E$3</f>
        <v>685.2791878172588</v>
      </c>
      <c r="E18" s="3">
        <f t="shared" si="0"/>
        <v>314.72081218274116</v>
      </c>
      <c r="F18" s="2">
        <v>135</v>
      </c>
    </row>
    <row r="19" spans="1:6" ht="15.75" customHeight="1">
      <c r="A19" s="3">
        <v>12</v>
      </c>
      <c r="C19" s="3">
        <v>0</v>
      </c>
      <c r="D19" s="3">
        <f aca="true" t="shared" si="1" ref="D16:D23">C19*F19/$E$3</f>
        <v>0</v>
      </c>
      <c r="E19" s="3">
        <f t="shared" si="0"/>
        <v>0</v>
      </c>
      <c r="F19" s="2">
        <v>0</v>
      </c>
    </row>
    <row r="20" spans="1:6" ht="15.75" customHeight="1">
      <c r="A20" s="3">
        <v>13</v>
      </c>
      <c r="C20" s="3">
        <v>0</v>
      </c>
      <c r="D20" s="3">
        <f t="shared" si="1"/>
        <v>0</v>
      </c>
      <c r="E20" s="3">
        <f t="shared" si="0"/>
        <v>0</v>
      </c>
      <c r="F20" s="2">
        <v>0</v>
      </c>
    </row>
    <row r="21" spans="1:6" ht="15.75" customHeight="1">
      <c r="A21" s="3">
        <v>14</v>
      </c>
      <c r="C21" s="3">
        <v>0</v>
      </c>
      <c r="D21" s="3">
        <f t="shared" si="1"/>
        <v>0</v>
      </c>
      <c r="E21" s="3">
        <f t="shared" si="0"/>
        <v>0</v>
      </c>
      <c r="F21" s="2">
        <v>0</v>
      </c>
    </row>
    <row r="22" spans="1:6" ht="15.75" customHeight="1">
      <c r="A22" s="3">
        <v>15</v>
      </c>
      <c r="C22" s="3">
        <v>0</v>
      </c>
      <c r="D22" s="3">
        <f t="shared" si="1"/>
        <v>0</v>
      </c>
      <c r="E22" s="3">
        <f t="shared" si="0"/>
        <v>0</v>
      </c>
      <c r="F22" s="2">
        <v>0</v>
      </c>
    </row>
    <row r="23" spans="1:6" ht="15.75" customHeight="1">
      <c r="A23" s="3">
        <v>16</v>
      </c>
      <c r="C23" s="3">
        <v>0</v>
      </c>
      <c r="D23" s="3">
        <f t="shared" si="1"/>
        <v>0</v>
      </c>
      <c r="E23" s="3">
        <f t="shared" si="0"/>
        <v>0</v>
      </c>
      <c r="F23" s="2">
        <v>0</v>
      </c>
    </row>
    <row r="24" spans="1:6" ht="15.75" customHeight="1">
      <c r="A24" s="3">
        <v>17</v>
      </c>
      <c r="C24"/>
      <c r="D24"/>
      <c r="E24"/>
      <c r="F24"/>
    </row>
    <row r="25" spans="1:6" ht="15.75" customHeight="1">
      <c r="A25" s="3">
        <v>18</v>
      </c>
      <c r="B25" s="10" t="s">
        <v>63</v>
      </c>
      <c r="C25" s="3">
        <f>SUM(C12:C23)</f>
        <v>55080</v>
      </c>
      <c r="D25" s="3">
        <f>SUM(D12:D23)</f>
        <v>17535.783756345176</v>
      </c>
      <c r="E25" s="3">
        <f>SUM(E12:E23)</f>
        <v>37544.21624365482</v>
      </c>
      <c r="F25" s="2">
        <f>D25*$E$3/C25</f>
        <v>62.71876180101669</v>
      </c>
    </row>
    <row r="26" spans="1:6" ht="15.75" customHeight="1">
      <c r="A26" s="3">
        <v>19</v>
      </c>
      <c r="C26"/>
      <c r="D26"/>
      <c r="E26"/>
      <c r="F26"/>
    </row>
    <row r="27" ht="15.75" customHeight="1">
      <c r="A27" s="3">
        <v>20</v>
      </c>
    </row>
    <row r="28" spans="1:2" ht="15.75" customHeight="1">
      <c r="A28" s="3">
        <v>21</v>
      </c>
      <c r="B28" s="8"/>
    </row>
    <row r="29" spans="1:2" ht="15.75" customHeight="1">
      <c r="A29" s="3">
        <v>22</v>
      </c>
      <c r="B29" s="8"/>
    </row>
    <row r="30" ht="15.75" customHeight="1">
      <c r="A30" s="3">
        <v>23</v>
      </c>
    </row>
    <row r="31" spans="1:2" ht="15.75" customHeight="1">
      <c r="A31" s="3">
        <v>24</v>
      </c>
      <c r="B31" s="8"/>
    </row>
    <row r="32" ht="15.75" customHeight="1">
      <c r="A32" s="3">
        <v>25</v>
      </c>
    </row>
    <row r="33" ht="15.75" customHeight="1"/>
    <row r="34" spans="2:5" ht="15.75" customHeight="1">
      <c r="B34" s="10" t="s">
        <v>64</v>
      </c>
      <c r="C34" s="3">
        <v>57551</v>
      </c>
      <c r="D34" s="3">
        <v>20066</v>
      </c>
      <c r="E34" s="3">
        <v>37485</v>
      </c>
    </row>
    <row r="35" spans="2:5" ht="15.75" customHeight="1">
      <c r="B35" s="5"/>
      <c r="C35" s="3" t="s">
        <v>107</v>
      </c>
      <c r="D35" s="3" t="s">
        <v>105</v>
      </c>
      <c r="E35" s="3" t="s">
        <v>106</v>
      </c>
    </row>
    <row r="36" ht="15.75" customHeight="1"/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&amp;CAXLE LOAD CALCULATION</oddHeader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MFG</dc:creator>
  <cp:keywords/>
  <dc:description/>
  <cp:lastModifiedBy>Jim O'Hanlin</cp:lastModifiedBy>
  <cp:lastPrinted>1998-04-30T16:43:14Z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